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XPERTISE JURIDIQUE ET STATUTAIRE\3.Service P.C.R\6.Droit syndical\DAS ET ASA\DOCUMENTS POUR TRAITEMENT DAS\"/>
    </mc:Choice>
  </mc:AlternateContent>
  <xr:revisionPtr revIDLastSave="0" documentId="13_ncr:1_{89118300-1E1A-4593-9653-D58A4E6BF3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ire" sheetId="1" r:id="rId1"/>
    <sheet name="Simulateur CNRACL" sheetId="3" r:id="rId2"/>
    <sheet name="Simulateur IRCANTEC" sheetId="4" r:id="rId3"/>
    <sheet name="Primes" sheetId="5" r:id="rId4"/>
    <sheet name="Données" sheetId="2" r:id="rId5"/>
  </sheets>
  <definedNames>
    <definedName name="Listemois">Données!$B$3:$B$14</definedName>
    <definedName name="Listeorganisationssyndicales">Données!#REF!</definedName>
    <definedName name="Listeorganisationsyndicale">Données!$A$3:$A$14</definedName>
    <definedName name="ListeOS">Données!#REF!</definedName>
    <definedName name="ListeOS45">Données!$A$3:$A$14</definedName>
    <definedName name="_xlnm.Print_Area" localSheetId="0">Formulaire!$A$1:$F$28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E8" i="4"/>
  <c r="E7" i="4"/>
  <c r="E5" i="4"/>
  <c r="E9" i="3"/>
  <c r="E8" i="3"/>
  <c r="E6" i="3"/>
  <c r="I43" i="3" s="1"/>
  <c r="E25" i="1"/>
  <c r="E26" i="1" s="1"/>
  <c r="E15" i="1"/>
  <c r="E6" i="1"/>
  <c r="C32" i="4"/>
  <c r="C31" i="4"/>
  <c r="C30" i="4"/>
  <c r="C29" i="4"/>
  <c r="G29" i="4" s="1"/>
  <c r="C28" i="4"/>
  <c r="G28" i="4" s="1"/>
  <c r="I44" i="3"/>
  <c r="E31" i="1" l="1"/>
  <c r="E28" i="1" s="1"/>
  <c r="E16" i="4"/>
  <c r="C37" i="4" s="1"/>
  <c r="G37" i="4" s="1"/>
  <c r="C20" i="4"/>
  <c r="G20" i="4" s="1"/>
  <c r="C34" i="3"/>
  <c r="G34" i="3" s="1"/>
  <c r="E39" i="4"/>
  <c r="E15" i="4"/>
  <c r="C33" i="3"/>
  <c r="E16" i="3"/>
  <c r="E17" i="3"/>
  <c r="C22" i="3"/>
  <c r="G22" i="3" s="1"/>
  <c r="E32" i="1" l="1"/>
  <c r="C35" i="4"/>
  <c r="G35" i="4" s="1"/>
  <c r="C17" i="4"/>
  <c r="G17" i="4" s="1"/>
  <c r="C25" i="4"/>
  <c r="G25" i="4" s="1"/>
  <c r="C19" i="4"/>
  <c r="G19" i="4" s="1"/>
  <c r="C36" i="4"/>
  <c r="C18" i="4"/>
  <c r="G18" i="4" s="1"/>
  <c r="C27" i="4"/>
  <c r="G27" i="4" s="1"/>
  <c r="C26" i="4"/>
  <c r="E26" i="4" s="1"/>
  <c r="C38" i="4"/>
  <c r="G38" i="4" s="1"/>
  <c r="C24" i="4"/>
  <c r="G24" i="4" s="1"/>
  <c r="E34" i="3"/>
  <c r="C34" i="4"/>
  <c r="C22" i="4"/>
  <c r="E22" i="4" s="1"/>
  <c r="C33" i="4"/>
  <c r="C21" i="4"/>
  <c r="E21" i="4" s="1"/>
  <c r="C23" i="4"/>
  <c r="E23" i="4" s="1"/>
  <c r="C32" i="3"/>
  <c r="C27" i="3"/>
  <c r="G27" i="3" s="1"/>
  <c r="C19" i="3"/>
  <c r="G19" i="3" s="1"/>
  <c r="C38" i="3"/>
  <c r="G38" i="3" s="1"/>
  <c r="C31" i="3"/>
  <c r="C20" i="3"/>
  <c r="G20" i="3" s="1"/>
  <c r="E39" i="3"/>
  <c r="C30" i="3"/>
  <c r="G30" i="3" s="1"/>
  <c r="C26" i="3"/>
  <c r="G26" i="3" s="1"/>
  <c r="C18" i="3"/>
  <c r="G18" i="3" s="1"/>
  <c r="C28" i="3"/>
  <c r="G28" i="3" s="1"/>
  <c r="C37" i="3"/>
  <c r="G37" i="3" s="1"/>
  <c r="C35" i="3"/>
  <c r="G35" i="3" s="1"/>
  <c r="C29" i="3"/>
  <c r="C21" i="3"/>
  <c r="G21" i="3" s="1"/>
  <c r="C36" i="3"/>
  <c r="G36" i="3" s="1"/>
  <c r="C23" i="3"/>
  <c r="E23" i="3" s="1"/>
  <c r="C24" i="3"/>
  <c r="E24" i="3" s="1"/>
  <c r="C25" i="3"/>
  <c r="E25" i="3" s="1"/>
  <c r="G33" i="3"/>
  <c r="E33" i="3"/>
  <c r="E27" i="4" l="1"/>
  <c r="G26" i="4"/>
  <c r="G33" i="4"/>
  <c r="E33" i="4"/>
  <c r="E34" i="4"/>
  <c r="G34" i="4"/>
  <c r="E32" i="3"/>
  <c r="E40" i="3" s="1"/>
  <c r="E41" i="3" s="1"/>
  <c r="G32" i="3"/>
  <c r="G40" i="3" s="1"/>
  <c r="E42" i="3" s="1"/>
  <c r="G40" i="4" l="1"/>
  <c r="E42" i="4" s="1"/>
  <c r="E40" i="4"/>
  <c r="E41" i="4" s="1"/>
</calcChain>
</file>

<file path=xl/sharedStrings.xml><?xml version="1.0" encoding="utf-8"?>
<sst xmlns="http://schemas.openxmlformats.org/spreadsheetml/2006/main" count="330" uniqueCount="218">
  <si>
    <t>A</t>
  </si>
  <si>
    <t>B</t>
  </si>
  <si>
    <t>C</t>
  </si>
  <si>
    <t xml:space="preserve">POUR LE MOIS DE : </t>
  </si>
  <si>
    <t>Nom de l'agent :</t>
  </si>
  <si>
    <t xml:space="preserve">Nom de la collectivité : </t>
  </si>
  <si>
    <t>Temps de travail mensuel de l'agent en heures :</t>
  </si>
  <si>
    <t>Temps de travail mensuel de l'agent converti en 100è :</t>
  </si>
  <si>
    <t>A …</t>
  </si>
  <si>
    <t>Le …</t>
  </si>
  <si>
    <t>Total converti en 100è</t>
  </si>
  <si>
    <t>Visa de l'autorité territoriale</t>
  </si>
  <si>
    <t>Total en heures</t>
  </si>
  <si>
    <t>Liste des organisations syndicales</t>
  </si>
  <si>
    <t>CGCT</t>
  </si>
  <si>
    <t>CFDT</t>
  </si>
  <si>
    <t>FO</t>
  </si>
  <si>
    <t>SAIT</t>
  </si>
  <si>
    <t>UNSA</t>
  </si>
  <si>
    <t>FA-FPT</t>
  </si>
  <si>
    <t>CFE-CGC</t>
  </si>
  <si>
    <t>SNDGCT</t>
  </si>
  <si>
    <t>SA-FPT</t>
  </si>
  <si>
    <t>FSU</t>
  </si>
  <si>
    <t>SUD-Solidaires</t>
  </si>
  <si>
    <t>CFTC</t>
  </si>
  <si>
    <t>Mois de l'année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</si>
  <si>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</si>
  <si>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</si>
  <si>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</si>
  <si>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</si>
  <si>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</si>
  <si>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</si>
  <si>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</si>
  <si>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</si>
  <si>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</si>
  <si>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</si>
  <si>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</si>
  <si>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</si>
  <si>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</si>
  <si>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MONTANT DU REMBOURSEMENT</t>
  </si>
  <si>
    <t xml:space="preserve">Coût horaire agent </t>
  </si>
  <si>
    <t>ANNEE :</t>
  </si>
  <si>
    <t>Organisme de paiement / recouvrement</t>
  </si>
  <si>
    <t>Mentions du bulletin de paye</t>
  </si>
  <si>
    <t>BASE</t>
  </si>
  <si>
    <t>Charges salariales</t>
  </si>
  <si>
    <t>Charges patronales</t>
  </si>
  <si>
    <t>Commentaires</t>
  </si>
  <si>
    <t xml:space="preserve">TAUX </t>
  </si>
  <si>
    <t>MONTANT</t>
  </si>
  <si>
    <t>TAUX</t>
  </si>
  <si>
    <t>Collectivité de rattachement de l'agent</t>
  </si>
  <si>
    <t>SFT - Supplément familial de traitement</t>
  </si>
  <si>
    <t>Participation employeur santé</t>
  </si>
  <si>
    <t>Participation employeur prévoyance</t>
  </si>
  <si>
    <t>IFSE  et/ou primes réglementaires</t>
  </si>
  <si>
    <t>Transfert primes points</t>
  </si>
  <si>
    <t>Le chiffre est obligatoirement négatif</t>
  </si>
  <si>
    <t>CIA</t>
  </si>
  <si>
    <t>Indemnité compensatrice de la CSG</t>
  </si>
  <si>
    <t>Rémunération brute</t>
  </si>
  <si>
    <t>URSSAF</t>
  </si>
  <si>
    <t>BASE CALCUL URSSAF</t>
  </si>
  <si>
    <t>Maladie, maternité, invalidité, décès</t>
  </si>
  <si>
    <t>Allocations Familiales</t>
  </si>
  <si>
    <t>FNAL &lt; 20 agents</t>
  </si>
  <si>
    <t>FNAL ≥ 20 agents</t>
  </si>
  <si>
    <t>Versement Transport</t>
  </si>
  <si>
    <t>Taux voté par la collectivité (pour les établissements, il s'agit de la collectivité où l'établissement a son siège ; ex : Métropole d'Orléans pour le CDG 45)</t>
  </si>
  <si>
    <t>CSG déductible</t>
  </si>
  <si>
    <t>CSG non déductible</t>
  </si>
  <si>
    <t>CRDS</t>
  </si>
  <si>
    <t>Contribution Solidarité Autonomie</t>
  </si>
  <si>
    <t>CNFPT -  cotisation obligatoire collectivités territoriales + leurs établissements publics + les MDPH</t>
  </si>
  <si>
    <t>Délibération n°2022-127 du 19 octobre 2022</t>
  </si>
  <si>
    <t>CNFPT - Cotisation obligatoire contrats PEC</t>
  </si>
  <si>
    <t>CNFPT - Cotisation obligatoire OPH</t>
  </si>
  <si>
    <t>CNFPT Majoration de cotisation affectée au financement des frais de formation des apprentis</t>
  </si>
  <si>
    <t>Délibération n°2022-128 du 19 octobre 2022</t>
  </si>
  <si>
    <t>CNFPT - Majoration sapeurs-pompiers professionnels</t>
  </si>
  <si>
    <t>Délibération n°2022-129 du 19 octobre 2022</t>
  </si>
  <si>
    <t>CNRACL</t>
  </si>
  <si>
    <t>CNRACL sur TBI + NBI</t>
  </si>
  <si>
    <t>ATIACL</t>
  </si>
  <si>
    <t>RAFP</t>
  </si>
  <si>
    <t xml:space="preserve">CDG </t>
  </si>
  <si>
    <t>CDG - cotisation obligatoire</t>
  </si>
  <si>
    <t>Cette ligne concerne les collectivités affiliées</t>
  </si>
  <si>
    <t>CDG cotisation socle commun</t>
  </si>
  <si>
    <t>Cette ligne concerne les collectivités non affiliées ; elle n'est donc pas prise en compte puisque le CDG ne rembourse pas les rémunérations des agents des collectivités non affiliées</t>
  </si>
  <si>
    <t>CDG - cotisation additionnelle</t>
  </si>
  <si>
    <t>Mutuelle</t>
  </si>
  <si>
    <t>Totaux</t>
  </si>
  <si>
    <t>Total des retenues</t>
  </si>
  <si>
    <t>Rémunération nette</t>
  </si>
  <si>
    <t xml:space="preserve">Rémunération à rembourser </t>
  </si>
  <si>
    <t>RAFP 20%</t>
  </si>
  <si>
    <t>Total Primes</t>
  </si>
  <si>
    <t>Vieillesse déplafonnée</t>
  </si>
  <si>
    <t>Vieillesse plafonnée</t>
  </si>
  <si>
    <t>IRCANTEC</t>
  </si>
  <si>
    <t>Tranche A</t>
  </si>
  <si>
    <t>Tranche B</t>
  </si>
  <si>
    <t>PRIMES ET INDEMNITÉS</t>
  </si>
  <si>
    <t>Intitulé des primes et indemnités</t>
  </si>
  <si>
    <t>à intégrer dans l'assiette du remboursement</t>
  </si>
  <si>
    <t>A exclure de l'assiette de remboursement</t>
  </si>
  <si>
    <t>Indemnités horaires pour travaux supplémentaires - IHTS</t>
  </si>
  <si>
    <t>x</t>
  </si>
  <si>
    <t>Indemnité forfaitaire pour travaux supplémentaires - IFTS</t>
  </si>
  <si>
    <t>uniquement si l'agent ne bénéficie pas du RIFSEEP (sapeurs-pompiers)</t>
  </si>
  <si>
    <t>Indemnité d'administration et de technicité - IAT</t>
  </si>
  <si>
    <t>uniquement si l'agent ne bénéficie pas du RIFSEEP (police municipale + sapeurs-pompiers)</t>
  </si>
  <si>
    <t>RIFSEEP - IFSE</t>
  </si>
  <si>
    <t>prise en compte au mois de versement (mensuel ou semestriel ou annuel)</t>
  </si>
  <si>
    <t>RIFSEEP - CIA</t>
  </si>
  <si>
    <t>Prime de service et de rendement - PSR</t>
  </si>
  <si>
    <t>Indemnités supprimées avec le passage au RIFSEEP</t>
  </si>
  <si>
    <t>Indemnité spécifique de service - ISS</t>
  </si>
  <si>
    <t>Indemnité représentative de sujétions spéciales et de travaux supplémentaires - IRSSTS</t>
  </si>
  <si>
    <t>Indemnité de sujétions des adjoints techniques des établissements d'enseignement REP et REP+</t>
  </si>
  <si>
    <t>Indemnité de performance et de fonctions des ingénieurs en chef - IPF</t>
  </si>
  <si>
    <t>Indemnité de risques et de sujétions spéciales des psychologues</t>
  </si>
  <si>
    <t>Indemnité d'hébergement éducatif</t>
  </si>
  <si>
    <t>prime d'encadrement éducatif de nuit</t>
  </si>
  <si>
    <t>indemnité spéciale des médecins</t>
  </si>
  <si>
    <t>indemnité de technicité des médecins</t>
  </si>
  <si>
    <t>indemnité de sujétions spéciales</t>
  </si>
  <si>
    <t>prime d'encadrement</t>
  </si>
  <si>
    <t>prime de service</t>
  </si>
  <si>
    <t>Indemnité forfaitaire représentative de sujétions et de travaux supplémentaires - IFRSTS EJE</t>
  </si>
  <si>
    <t>Indemnité spéciale de sujétions</t>
  </si>
  <si>
    <t>prime de service et de rendement</t>
  </si>
  <si>
    <t>prime forfaitaire mensuelle des auxiliaires de soins et de puériculture</t>
  </si>
  <si>
    <t>prime spéciale de sujétions des auxiliaires de puériculture ou de soins</t>
  </si>
  <si>
    <t>prime des auxiliaires de soins exerçant les fonctions d'assistant de soins en gérontologie</t>
  </si>
  <si>
    <t>indemnité forfaitaire pour travail les dimanches et jours fériés des personnels de la filière sanitaire et sociale</t>
  </si>
  <si>
    <t>prime spécifique</t>
  </si>
  <si>
    <t>prime spéciale de début de carrière des infirmiers et des puéricultrices</t>
  </si>
  <si>
    <t>Indemnité de suivi et d'orientation des élèves allouée aux professeurs et assistants d'enseignement - ISOE</t>
  </si>
  <si>
    <t>Indemnités d'heures supplémentaires d'enseignement</t>
  </si>
  <si>
    <t>prime d'entrée dans le métier d'enseignement</t>
  </si>
  <si>
    <t>indemnité forfaitaires pour travaux supplémentaires (IFTS) des professeurs d'enseignement artistique chargés de direction</t>
  </si>
  <si>
    <t>Prime d'équipement informatique des enseignants</t>
  </si>
  <si>
    <t>Prime d'attractivité de début de carrière</t>
  </si>
  <si>
    <t>Indemnité spécifique des enseignants statgiaires</t>
  </si>
  <si>
    <t>Indemnité spéciale allouée aux conservateurs des bibliothèques</t>
  </si>
  <si>
    <t>prime de technicité forfaitaire des personnels des bibliothèques</t>
  </si>
  <si>
    <t>Indemnité pour travail dominical régulier</t>
  </si>
  <si>
    <t>Indemnité de service pour jour férié</t>
  </si>
  <si>
    <t>Prime de sujétions spéciales des personnels de surveillance et d'accueil</t>
  </si>
  <si>
    <t>Indemnité de sujétions des conseillers d'éducation populaire et de jeunesse</t>
  </si>
  <si>
    <t>Indemnité spéciale mensuelle de fonction des gardes champêtres</t>
  </si>
  <si>
    <t>Indemnité spéciale mensuelle de fonction des agents, des chefs de service et des directeurs de police municipale</t>
  </si>
  <si>
    <t>Prime d'intéressement à la performance collective des services</t>
  </si>
  <si>
    <t>Prime spéciale d'installation</t>
  </si>
  <si>
    <t>Indemnité horaire spéciale des agents affectés au traitement de l'information</t>
  </si>
  <si>
    <t>Primes de fonction des personnels affectés au traitement de l'information</t>
  </si>
  <si>
    <t>Prime de technicité alloué aux opérateurs</t>
  </si>
  <si>
    <t>Indemnité horaire pour travail normal de nuit</t>
  </si>
  <si>
    <t>Indemnité pour utilisation d'une langue étrangère</t>
  </si>
  <si>
    <t>Indemnité supprimée avec le passage au RIFSEEP</t>
  </si>
  <si>
    <t>indemnité de jurys de concours ou de formateurs</t>
  </si>
  <si>
    <t>Indemnité allouée aux régisseurs d'avance ou de recettes</t>
  </si>
  <si>
    <t>obligation d'inclusion dans le RIFSEEP sous la forme d'une "IFSE Régie"</t>
  </si>
  <si>
    <t>Indemnité spéciale de risques aux agents des parcs zoologiques communaux chargés de donner des soins aux animaux sauvages</t>
  </si>
  <si>
    <t>Indemnité d'astreinte</t>
  </si>
  <si>
    <t>Indemnité d'intervention</t>
  </si>
  <si>
    <t>Indemnité de permanence</t>
  </si>
  <si>
    <t>Indemnité de panier</t>
  </si>
  <si>
    <t>Indemnité de chaussures et de petit équipement</t>
  </si>
  <si>
    <t>Prime technique de l'entretien, des travaux et de l'exploitation - PTETE</t>
  </si>
  <si>
    <t>Indemnité de sujétions horaires</t>
  </si>
  <si>
    <t>Indemnité pour travaux dangereux, insalubres, incommodes ou salissants</t>
  </si>
  <si>
    <t>Indemnité de surveillance des cantines</t>
  </si>
  <si>
    <t>Indemnité de gardiennage des églises communales</t>
  </si>
  <si>
    <t>Prime de responsabilité des emplois administratifs de direction</t>
  </si>
  <si>
    <t>Indemnités forfaitaires complémentaires pour élections - IFCE</t>
  </si>
  <si>
    <t>Indemnité horaire pour travail du dimanche et des jours fériés</t>
  </si>
  <si>
    <t>Indemnité des agents des services municipaux d'inhumation</t>
  </si>
  <si>
    <t>Indemnité d'utilisation d'outillage personnel</t>
  </si>
  <si>
    <t>Prime "Grand âge"</t>
  </si>
  <si>
    <t>Indemnité de responsabilité des sapeurs-pompiers</t>
  </si>
  <si>
    <t>Indemnité de spécialité des sapeurs-pompiers</t>
  </si>
  <si>
    <t>Prime de fonctionnalisation des directeurs départementaux et directeurs départementaux adjoints des SDIS</t>
  </si>
  <si>
    <t>Indemnité forfaitaire de lutte contre les feux de forêt</t>
  </si>
  <si>
    <t>Indemnité pour frais de transport des personnes</t>
  </si>
  <si>
    <t>Indemnités liées à des déplacements professionnels</t>
  </si>
  <si>
    <t>Indemnité pour changement de résidence administrative</t>
  </si>
  <si>
    <t>Indemnité de mission</t>
  </si>
  <si>
    <t>Indemnité d'intérim</t>
  </si>
  <si>
    <t>Indemnité de stage</t>
  </si>
  <si>
    <t>Forfait mobilités durables</t>
  </si>
  <si>
    <t>prime annuelle ou "treizième mois"</t>
  </si>
  <si>
    <t>avantage acquis au titre de l'article L.714-11 du CGFP</t>
  </si>
  <si>
    <t xml:space="preserve">Indemnité d'exercice de mission des préfectures - IEMP </t>
  </si>
  <si>
    <t>FORMULAIRE DE REMBOURSEMENT 
DES AUTORISATIONS SPECIALES D'ABSENCE (ASA)</t>
  </si>
  <si>
    <t>MONTANT DU TRAITEMENT</t>
  </si>
  <si>
    <t>JOURS ASA</t>
  </si>
  <si>
    <t>TEMPS EFFECTUE</t>
  </si>
  <si>
    <t xml:space="preserve">Contingent annuel accordé par l'organisation syndicale </t>
  </si>
  <si>
    <t>DETERMINATION DU MONTANT DU REMBOURSEMENT DE L'ASA</t>
  </si>
  <si>
    <t>Cellules à compléter</t>
  </si>
  <si>
    <t>CDG - cotisation médecine préventive</t>
  </si>
  <si>
    <t>missions proposées par le CDG (ex : prestations chômage,, retraite etc...)</t>
  </si>
  <si>
    <r>
      <t xml:space="preserve">Cette ligne concerne les collectivités adhérentes au service de médecine préventive - </t>
    </r>
    <r>
      <rPr>
        <sz val="10"/>
        <color rgb="FFFF0000"/>
        <rFont val="Ebrima"/>
      </rPr>
      <t>Le montant de la cotisation est à déduire des charges patronales</t>
    </r>
  </si>
  <si>
    <t>TIB - Traitement Indiciaire Brut (IM)</t>
  </si>
  <si>
    <t>NBI - Bonification indiciaire (nbre points)</t>
  </si>
  <si>
    <t>CTI - Complément de traitement indiciaire (nbre points)</t>
  </si>
  <si>
    <r>
      <t>Organisation syndicale concernée</t>
    </r>
    <r>
      <rPr>
        <shadow/>
        <sz val="10"/>
        <rFont val="Ebrima"/>
      </rPr>
      <t xml:space="preserve"> : </t>
    </r>
  </si>
  <si>
    <r>
      <rPr>
        <b/>
        <sz val="10"/>
        <color theme="6" tint="-0.499984740745262"/>
        <rFont val="Ebrima"/>
      </rPr>
      <t>AJOUTER</t>
    </r>
    <r>
      <rPr>
        <sz val="10"/>
        <rFont val="Ebrima"/>
      </rPr>
      <t xml:space="preserve"> le montant des cotisations patronales </t>
    </r>
  </si>
  <si>
    <r>
      <rPr>
        <b/>
        <sz val="10"/>
        <color theme="6" tint="-0.499984740745262"/>
        <rFont val="Ebrima"/>
      </rPr>
      <t xml:space="preserve">PRENDRE : </t>
    </r>
    <r>
      <rPr>
        <sz val="10"/>
        <rFont val="Ebrima"/>
      </rPr>
      <t>Traitement de Base indiciaire + Indemnité de résidence + NBI + supplément familial de traitement + indemnité compensatrice de la CSG + complément de traitement indiciaire + indemnité de GIPA + IFSE et CIA + certaines primes et indemnités (cf onglet violet dénommé primes et indemnités)</t>
    </r>
  </si>
  <si>
    <r>
      <rPr>
        <b/>
        <sz val="10"/>
        <color theme="6" tint="-0.499984740745262"/>
        <rFont val="Ebrima"/>
      </rPr>
      <t>DÉDUIRE :</t>
    </r>
    <r>
      <rPr>
        <sz val="10"/>
        <rFont val="Ebrima"/>
      </rPr>
      <t xml:space="preserve"> retenue pour journée de carence +  retenue pour journée de grève +  transfert primes points + montant correspondant aux jours de maladie + les primes et indemnités exclues dans le simulateur de calcul</t>
    </r>
  </si>
  <si>
    <r>
      <t xml:space="preserve">Cette ligne concerne les collectivités adhérentes au service de médecine préventive - </t>
    </r>
    <r>
      <rPr>
        <sz val="10"/>
        <rFont val="Ebrima"/>
      </rPr>
      <t>Le montant de la cotisation est à déduire des charges patronales</t>
    </r>
  </si>
  <si>
    <t>TITULAIRE CNRACL - Mise à jour au 01/01/2025 (indice 100 : 5907,34)</t>
  </si>
  <si>
    <t>TITULAIRE ou CONTRACTUEL IRCANTEC - Mise à jour au 01/01/2025 (indice 100 : 5907,34)</t>
  </si>
  <si>
    <t>Maladie Accident invalidité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</si>
</sst>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[hh]:mm"/>
    <numFmt numFmtId="167" formatCode="#,##0.00\ [$€-40C];\-#,##0.00\ [$€-40C]"/>
    <numFmt numFmtId="168" formatCode="h:mm;@"/>
    <numFmt numFmtId="169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357A9B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Ebrima"/>
    </font>
    <font>
      <sz val="10"/>
      <color theme="1"/>
      <name val="Ebrima"/>
    </font>
    <font>
      <sz val="10"/>
      <name val="Ebrima"/>
    </font>
    <font>
      <sz val="10"/>
      <color rgb="FFFF0000"/>
      <name val="Ebrima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Ebrima"/>
    </font>
    <font>
      <sz val="11"/>
      <color theme="1"/>
      <name val="Ebrima"/>
    </font>
    <font>
      <b/>
      <sz val="11"/>
      <color theme="6" tint="-0.249977111117893"/>
      <name val="Ebrima"/>
    </font>
    <font>
      <b/>
      <sz val="11"/>
      <color theme="3" tint="0.39997558519241921"/>
      <name val="Ebrima"/>
    </font>
    <font>
      <b/>
      <sz val="11"/>
      <color theme="1"/>
      <name val="Ebrima"/>
    </font>
    <font>
      <b/>
      <sz val="10"/>
      <name val="Ebrima"/>
    </font>
    <font>
      <i/>
      <sz val="11"/>
      <color theme="1"/>
      <name val="Ebrima"/>
    </font>
    <font>
      <b/>
      <sz val="10"/>
      <color theme="6" tint="-0.249977111117893"/>
      <name val="Ebrima"/>
    </font>
    <font>
      <shadow/>
      <sz val="10"/>
      <name val="Ebrima"/>
    </font>
    <font>
      <b/>
      <sz val="10"/>
      <color theme="3" tint="-0.249977111117893"/>
      <name val="Ebrima"/>
    </font>
    <font>
      <sz val="10"/>
      <color theme="4"/>
      <name val="Ebrima"/>
    </font>
    <font>
      <sz val="10"/>
      <color theme="6" tint="-0.249977111117893"/>
      <name val="Ebrima"/>
    </font>
    <font>
      <sz val="10"/>
      <color theme="6" tint="-0.499984740745262"/>
      <name val="Ebrima"/>
    </font>
    <font>
      <b/>
      <sz val="10"/>
      <color theme="6" tint="-0.499984740745262"/>
      <name val="Ebrima"/>
    </font>
    <font>
      <b/>
      <sz val="12"/>
      <color theme="6" tint="-0.499984740745262"/>
      <name val="Ebrima"/>
    </font>
    <font>
      <b/>
      <sz val="14"/>
      <color theme="6" tint="-0.499984740745262"/>
      <name val="Ebrima"/>
    </font>
    <font>
      <sz val="12"/>
      <color theme="6" tint="-0.499984740745262"/>
      <name val="Ebrima"/>
    </font>
    <font>
      <b/>
      <sz val="16"/>
      <color theme="6" tint="-0.499984740745262"/>
      <name val="Ebrima"/>
    </font>
    <font>
      <b/>
      <sz val="10"/>
      <color theme="0"/>
      <name val="Ebrim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justify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10" fontId="9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justify"/>
    </xf>
    <xf numFmtId="4" fontId="8" fillId="0" borderId="0" xfId="0" applyNumberFormat="1" applyFont="1"/>
    <xf numFmtId="4" fontId="0" fillId="0" borderId="0" xfId="0" applyNumberFormat="1" applyAlignment="1">
      <alignment vertical="justify"/>
    </xf>
    <xf numFmtId="0" fontId="4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164" fontId="0" fillId="0" borderId="0" xfId="0" applyNumberFormat="1"/>
    <xf numFmtId="4" fontId="8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8" borderId="4" xfId="0" applyNumberFormat="1" applyFont="1" applyFill="1" applyBorder="1" applyAlignment="1" applyProtection="1">
      <alignment horizontal="center" vertical="center" wrapText="1"/>
      <protection locked="0"/>
    </xf>
    <xf numFmtId="10" fontId="8" fillId="8" borderId="4" xfId="0" applyNumberFormat="1" applyFont="1" applyFill="1" applyBorder="1" applyAlignment="1" applyProtection="1">
      <alignment horizontal="center" vertical="center" wrapText="1"/>
      <protection locked="0"/>
    </xf>
    <xf numFmtId="10" fontId="9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4" fontId="0" fillId="8" borderId="4" xfId="0" applyNumberFormat="1" applyFill="1" applyBorder="1" applyAlignment="1" applyProtection="1">
      <alignment horizontal="center" vertical="center" wrapText="1"/>
      <protection locked="0"/>
    </xf>
    <xf numFmtId="4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10" fontId="0" fillId="8" borderId="4" xfId="0" applyNumberFormat="1" applyFill="1" applyBorder="1" applyAlignment="1" applyProtection="1">
      <alignment horizontal="center" vertical="center" wrapText="1"/>
      <protection locked="0"/>
    </xf>
    <xf numFmtId="10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9" fillId="0" borderId="0" xfId="2" applyFont="1" applyFill="1" applyBorder="1" applyAlignment="1">
      <alignment vertical="center"/>
    </xf>
    <xf numFmtId="0" fontId="21" fillId="0" borderId="0" xfId="0" applyFont="1"/>
    <xf numFmtId="0" fontId="16" fillId="0" borderId="0" xfId="0" applyFont="1" applyProtection="1">
      <protection locked="0"/>
    </xf>
    <xf numFmtId="0" fontId="26" fillId="0" borderId="0" xfId="0" applyFont="1" applyAlignment="1">
      <alignment horizontal="center" vertical="center" wrapText="1"/>
    </xf>
    <xf numFmtId="0" fontId="33" fillId="9" borderId="4" xfId="6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4" fontId="8" fillId="10" borderId="4" xfId="0" applyNumberFormat="1" applyFont="1" applyFill="1" applyBorder="1" applyAlignment="1">
      <alignment horizontal="center" vertical="center" wrapText="1"/>
    </xf>
    <xf numFmtId="10" fontId="8" fillId="10" borderId="4" xfId="0" applyNumberFormat="1" applyFont="1" applyFill="1" applyBorder="1" applyAlignment="1">
      <alignment horizontal="center" vertical="center" wrapText="1"/>
    </xf>
    <xf numFmtId="10" fontId="8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4" xfId="4" applyFont="1" applyFill="1" applyBorder="1" applyAlignment="1">
      <alignment horizontal="center" vertical="center" wrapText="1"/>
    </xf>
    <xf numFmtId="4" fontId="0" fillId="10" borderId="4" xfId="0" applyNumberFormat="1" applyFill="1" applyBorder="1" applyAlignment="1">
      <alignment horizontal="center" vertical="center" wrapText="1"/>
    </xf>
    <xf numFmtId="10" fontId="0" fillId="10" borderId="4" xfId="0" applyNumberFormat="1" applyFill="1" applyBorder="1" applyAlignment="1">
      <alignment horizontal="center" vertical="center" wrapText="1"/>
    </xf>
    <xf numFmtId="10" fontId="0" fillId="10" borderId="4" xfId="0" applyNumberFormat="1" applyFill="1" applyBorder="1" applyAlignment="1" applyProtection="1">
      <alignment horizontal="center" vertical="center" wrapText="1"/>
      <protection locked="0"/>
    </xf>
    <xf numFmtId="14" fontId="20" fillId="2" borderId="1" xfId="0" applyNumberFormat="1" applyFont="1" applyFill="1" applyBorder="1" applyAlignment="1" applyProtection="1">
      <alignment horizontal="center" wrapText="1"/>
      <protection locked="0"/>
    </xf>
    <xf numFmtId="0" fontId="8" fillId="2" borderId="16" xfId="0" applyFont="1" applyFill="1" applyBorder="1" applyAlignment="1" applyProtection="1">
      <alignment horizontal="center" wrapText="1"/>
      <protection locked="0"/>
    </xf>
    <xf numFmtId="14" fontId="20" fillId="2" borderId="17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Protection="1">
      <protection locked="0"/>
    </xf>
    <xf numFmtId="0" fontId="29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wrapText="1"/>
    </xf>
    <xf numFmtId="0" fontId="29" fillId="0" borderId="3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168" fontId="20" fillId="2" borderId="1" xfId="0" applyNumberFormat="1" applyFont="1" applyFill="1" applyBorder="1" applyAlignment="1" applyProtection="1">
      <alignment horizontal="center" wrapText="1"/>
      <protection locked="0"/>
    </xf>
    <xf numFmtId="168" fontId="8" fillId="2" borderId="16" xfId="0" applyNumberFormat="1" applyFont="1" applyFill="1" applyBorder="1" applyAlignment="1" applyProtection="1">
      <alignment horizontal="center" wrapText="1"/>
      <protection locked="0"/>
    </xf>
    <xf numFmtId="20" fontId="20" fillId="2" borderId="1" xfId="0" applyNumberFormat="1" applyFont="1" applyFill="1" applyBorder="1" applyAlignment="1" applyProtection="1">
      <alignment horizontal="center" wrapText="1"/>
      <protection locked="0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67" fontId="20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167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167" fontId="20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4" xfId="1" applyFont="1" applyFill="1" applyBorder="1" applyAlignment="1" applyProtection="1">
      <alignment horizontal="center" vertical="center" wrapText="1"/>
    </xf>
    <xf numFmtId="164" fontId="20" fillId="0" borderId="12" xfId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9" fontId="22" fillId="0" borderId="9" xfId="0" applyNumberFormat="1" applyFont="1" applyBorder="1" applyAlignment="1" applyProtection="1">
      <alignment horizontal="center" vertical="center" wrapText="1"/>
      <protection locked="0"/>
    </xf>
    <xf numFmtId="49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49" fontId="22" fillId="0" borderId="4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6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24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67" fontId="20" fillId="2" borderId="14" xfId="0" applyNumberFormat="1" applyFont="1" applyFill="1" applyBorder="1" applyAlignment="1" applyProtection="1">
      <alignment horizontal="center" vertical="center" wrapText="1"/>
      <protection locked="0"/>
    </xf>
    <xf numFmtId="167" fontId="2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>
      <alignment horizontal="left" vertical="center" wrapText="1"/>
    </xf>
    <xf numFmtId="167" fontId="20" fillId="2" borderId="14" xfId="0" applyNumberFormat="1" applyFont="1" applyFill="1" applyBorder="1" applyAlignment="1">
      <alignment horizontal="center" vertical="center" wrapText="1"/>
    </xf>
    <xf numFmtId="167" fontId="20" fillId="2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2" xfId="0" applyFont="1" applyBorder="1"/>
    <xf numFmtId="166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28" fillId="0" borderId="24" xfId="0" applyFont="1" applyBorder="1" applyAlignment="1">
      <alignment horizontal="center"/>
    </xf>
    <xf numFmtId="0" fontId="27" fillId="0" borderId="28" xfId="0" applyFont="1" applyBorder="1"/>
    <xf numFmtId="2" fontId="28" fillId="2" borderId="21" xfId="0" applyNumberFormat="1" applyFont="1" applyFill="1" applyBorder="1" applyAlignment="1">
      <alignment horizontal="center" wrapText="1"/>
    </xf>
    <xf numFmtId="0" fontId="27" fillId="2" borderId="22" xfId="0" applyFont="1" applyFill="1" applyBorder="1" applyAlignment="1">
      <alignment horizont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4" fontId="20" fillId="2" borderId="21" xfId="2" applyFont="1" applyFill="1" applyBorder="1" applyAlignment="1" applyProtection="1">
      <alignment vertical="center" wrapText="1"/>
    </xf>
    <xf numFmtId="44" fontId="20" fillId="2" borderId="22" xfId="2" applyFont="1" applyFill="1" applyBorder="1" applyAlignment="1" applyProtection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164" fontId="20" fillId="0" borderId="21" xfId="1" applyFont="1" applyFill="1" applyBorder="1" applyAlignment="1" applyProtection="1">
      <alignment horizontal="center" vertical="center" wrapText="1"/>
      <protection locked="0"/>
    </xf>
    <xf numFmtId="164" fontId="20" fillId="0" borderId="22" xfId="1" applyFont="1" applyFill="1" applyBorder="1" applyAlignment="1" applyProtection="1">
      <alignment horizontal="center" vertical="center" wrapText="1"/>
      <protection locked="0"/>
    </xf>
    <xf numFmtId="164" fontId="20" fillId="0" borderId="5" xfId="1" applyFont="1" applyFill="1" applyBorder="1" applyAlignment="1" applyProtection="1">
      <alignment horizontal="center" vertical="center" wrapText="1"/>
      <protection locked="0"/>
    </xf>
    <xf numFmtId="164" fontId="20" fillId="0" borderId="7" xfId="1" applyFont="1" applyFill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9" fontId="20" fillId="2" borderId="1" xfId="2" applyNumberFormat="1" applyFont="1" applyFill="1" applyBorder="1" applyAlignment="1" applyProtection="1">
      <alignment horizontal="center" vertical="center" wrapText="1"/>
    </xf>
    <xf numFmtId="169" fontId="20" fillId="2" borderId="16" xfId="2" applyNumberFormat="1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1" fillId="9" borderId="0" xfId="7" applyFont="1" applyFill="1" applyAlignment="1">
      <alignment horizontal="center" vertical="justify" wrapText="1"/>
    </xf>
    <xf numFmtId="0" fontId="33" fillId="9" borderId="23" xfId="6" applyFont="1" applyFill="1" applyBorder="1" applyAlignment="1">
      <alignment horizontal="center" vertical="center" wrapText="1"/>
    </xf>
    <xf numFmtId="0" fontId="33" fillId="9" borderId="31" xfId="6" applyFont="1" applyFill="1" applyBorder="1" applyAlignment="1">
      <alignment horizontal="center" vertical="center" wrapText="1"/>
    </xf>
    <xf numFmtId="0" fontId="33" fillId="9" borderId="1" xfId="6" applyFont="1" applyFill="1" applyBorder="1" applyAlignment="1">
      <alignment horizontal="center" vertical="center" wrapText="1"/>
    </xf>
    <xf numFmtId="0" fontId="33" fillId="9" borderId="3" xfId="6" applyFont="1" applyFill="1" applyBorder="1" applyAlignment="1">
      <alignment horizontal="center" vertical="center" wrapText="1"/>
    </xf>
    <xf numFmtId="0" fontId="33" fillId="9" borderId="4" xfId="6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1" fillId="9" borderId="0" xfId="3" applyFont="1" applyFill="1" applyAlignment="1">
      <alignment horizontal="center" vertical="justify" wrapText="1"/>
    </xf>
    <xf numFmtId="0" fontId="14" fillId="9" borderId="23" xfId="4" applyFont="1" applyFill="1" applyBorder="1" applyAlignment="1">
      <alignment horizontal="center" vertical="center" wrapText="1"/>
    </xf>
    <xf numFmtId="0" fontId="14" fillId="9" borderId="31" xfId="4" applyFont="1" applyFill="1" applyBorder="1" applyAlignment="1">
      <alignment horizontal="center" vertical="center" wrapText="1"/>
    </xf>
    <xf numFmtId="0" fontId="14" fillId="9" borderId="1" xfId="4" applyFont="1" applyFill="1" applyBorder="1" applyAlignment="1">
      <alignment horizontal="center" vertical="center" wrapText="1"/>
    </xf>
    <xf numFmtId="0" fontId="14" fillId="9" borderId="3" xfId="4" applyFont="1" applyFill="1" applyBorder="1" applyAlignment="1">
      <alignment horizontal="center" vertical="center" wrapText="1"/>
    </xf>
    <xf numFmtId="0" fontId="14" fillId="9" borderId="4" xfId="4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9" borderId="33" xfId="5" applyFont="1" applyFill="1" applyBorder="1" applyAlignment="1">
      <alignment horizontal="center"/>
    </xf>
    <xf numFmtId="0" fontId="11" fillId="9" borderId="34" xfId="5" applyFont="1" applyFill="1" applyBorder="1" applyAlignment="1">
      <alignment horizontal="center"/>
    </xf>
    <xf numFmtId="0" fontId="11" fillId="9" borderId="35" xfId="5" applyFont="1" applyFill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10" fontId="4" fillId="8" borderId="4" xfId="0" applyNumberFormat="1" applyFont="1" applyFill="1" applyBorder="1" applyAlignment="1">
      <alignment horizontal="center" vertical="center" wrapText="1"/>
    </xf>
  </cellXfs>
  <cellStyles count="8">
    <cellStyle name="20 % - Accent1" xfId="4" builtinId="30"/>
    <cellStyle name="20 % - Accent6" xfId="6" builtinId="50"/>
    <cellStyle name="40 % - Accent6" xfId="7" builtinId="51"/>
    <cellStyle name="Accent1" xfId="3" builtinId="29"/>
    <cellStyle name="Accent3" xfId="5" builtinId="37"/>
    <cellStyle name="Milliers" xfId="1" builtinId="3"/>
    <cellStyle name="Monétaire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2</xdr:row>
      <xdr:rowOff>238125</xdr:rowOff>
    </xdr:from>
    <xdr:ext cx="2286001" cy="96202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997A419B-791B-41DC-811E-26A434918395}"/>
            </a:ext>
          </a:extLst>
        </xdr:cNvPr>
        <xdr:cNvSpPr txBox="1"/>
      </xdr:nvSpPr>
      <xdr:spPr>
        <a:xfrm>
          <a:off x="7124700" y="1019175"/>
          <a:ext cx="2286001" cy="962025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6</xdr:col>
      <xdr:colOff>752475</xdr:colOff>
      <xdr:row>11</xdr:row>
      <xdr:rowOff>9525</xdr:rowOff>
    </xdr:from>
    <xdr:ext cx="2343150" cy="2543176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ECB9E015-DAAB-4BE6-8A24-38889F5471CB}"/>
            </a:ext>
          </a:extLst>
        </xdr:cNvPr>
        <xdr:cNvSpPr txBox="1"/>
      </xdr:nvSpPr>
      <xdr:spPr>
        <a:xfrm>
          <a:off x="7105650" y="2914650"/>
          <a:ext cx="2343150" cy="2543176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montant</a:t>
          </a:r>
          <a:r>
            <a:rPr lang="fr-F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figure en bas à droite du bulletin de salaire ; </a:t>
          </a:r>
        </a:p>
        <a:p>
          <a:endParaRPr lang="fr-FR">
            <a:solidFill>
              <a:schemeClr val="bg1"/>
            </a:solidFill>
            <a:effectLst/>
          </a:endParaRPr>
        </a:p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  <a:sym typeface="MS Outlook" panose="05010100010000000000" pitchFamily="2" charset="2"/>
            </a:rPr>
            <a:t></a:t>
          </a:r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F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 calcul des cotisations patronales est différent selon le</a:t>
          </a:r>
          <a:r>
            <a:rPr lang="fr-F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statut de l'agent (titulaire CNRACL ou titulaire-contractuel IRCANTEC). Vous pouvez vous reporter au "simulateur de calcul de remboursement" pour vérifier vos calculs</a:t>
          </a:r>
        </a:p>
        <a:p>
          <a:r>
            <a:rPr lang="fr-F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(Pour le Loiret, vous devez déduire le montant de la cotisation médecine préventive)</a:t>
          </a:r>
          <a:endParaRPr lang="fr-FR">
            <a:effectLst/>
          </a:endParaRPr>
        </a:p>
        <a:p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7</xdr:col>
      <xdr:colOff>0</xdr:colOff>
      <xdr:row>23</xdr:row>
      <xdr:rowOff>123826</xdr:rowOff>
    </xdr:from>
    <xdr:ext cx="2286001" cy="68580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B608FFCC-286E-40E0-9159-43AD27EF21BB}"/>
            </a:ext>
          </a:extLst>
        </xdr:cNvPr>
        <xdr:cNvSpPr txBox="1"/>
      </xdr:nvSpPr>
      <xdr:spPr>
        <a:xfrm>
          <a:off x="7115175" y="7343776"/>
          <a:ext cx="2286001" cy="685800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1371600</xdr:colOff>
      <xdr:row>12</xdr:row>
      <xdr:rowOff>71438</xdr:rowOff>
    </xdr:from>
    <xdr:to>
      <xdr:col>6</xdr:col>
      <xdr:colOff>752475</xdr:colOff>
      <xdr:row>13</xdr:row>
      <xdr:rowOff>209550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B3E4B0EF-8554-4388-9A08-C999680C5573}"/>
            </a:ext>
          </a:extLst>
        </xdr:cNvPr>
        <xdr:cNvCxnSpPr>
          <a:stCxn id="16" idx="1"/>
        </xdr:cNvCxnSpPr>
      </xdr:nvCxnSpPr>
      <xdr:spPr>
        <a:xfrm flipH="1">
          <a:off x="6343650" y="4186238"/>
          <a:ext cx="762000" cy="104298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26</xdr:row>
      <xdr:rowOff>66675</xdr:rowOff>
    </xdr:from>
    <xdr:to>
      <xdr:col>6</xdr:col>
      <xdr:colOff>9525</xdr:colOff>
      <xdr:row>26</xdr:row>
      <xdr:rowOff>95250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3EB0CCE3-A65A-4386-9DBE-E1AA3277A73F}"/>
            </a:ext>
          </a:extLst>
        </xdr:cNvPr>
        <xdr:cNvCxnSpPr/>
      </xdr:nvCxnSpPr>
      <xdr:spPr>
        <a:xfrm flipH="1" flipV="1">
          <a:off x="6334125" y="7877175"/>
          <a:ext cx="285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25</xdr:row>
      <xdr:rowOff>76201</xdr:rowOff>
    </xdr:from>
    <xdr:to>
      <xdr:col>7</xdr:col>
      <xdr:colOff>0</xdr:colOff>
      <xdr:row>25</xdr:row>
      <xdr:rowOff>85725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BA266DB4-1FB1-4BA5-B356-289E9DC87CEF}"/>
            </a:ext>
          </a:extLst>
        </xdr:cNvPr>
        <xdr:cNvCxnSpPr>
          <a:stCxn id="17" idx="1"/>
        </xdr:cNvCxnSpPr>
      </xdr:nvCxnSpPr>
      <xdr:spPr>
        <a:xfrm flipH="1">
          <a:off x="6334125" y="7686676"/>
          <a:ext cx="781050" cy="9524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161925</xdr:rowOff>
    </xdr:from>
    <xdr:to>
      <xdr:col>7</xdr:col>
      <xdr:colOff>9525</xdr:colOff>
      <xdr:row>4</xdr:row>
      <xdr:rowOff>223838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10B54BED-A22E-46CA-B00E-18C1BBF0A2C2}"/>
            </a:ext>
          </a:extLst>
        </xdr:cNvPr>
        <xdr:cNvCxnSpPr>
          <a:stCxn id="15" idx="1"/>
        </xdr:cNvCxnSpPr>
      </xdr:nvCxnSpPr>
      <xdr:spPr>
        <a:xfrm flipH="1" flipV="1">
          <a:off x="6353175" y="1438275"/>
          <a:ext cx="771525" cy="61913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9525</xdr:colOff>
      <xdr:row>19</xdr:row>
      <xdr:rowOff>0</xdr:rowOff>
    </xdr:from>
    <xdr:ext cx="2286001" cy="53340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81D6DB39-1D93-45F3-8DD8-F0B2499866B1}"/>
            </a:ext>
          </a:extLst>
        </xdr:cNvPr>
        <xdr:cNvSpPr txBox="1"/>
      </xdr:nvSpPr>
      <xdr:spPr>
        <a:xfrm>
          <a:off x="7124700" y="6457950"/>
          <a:ext cx="2286001" cy="533400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saisir les heures sous la forme 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6</xdr:col>
      <xdr:colOff>9525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0B0817CB-D6B7-462E-953D-4B4D0D5FACE1}"/>
            </a:ext>
          </a:extLst>
        </xdr:cNvPr>
        <xdr:cNvCxnSpPr/>
      </xdr:nvCxnSpPr>
      <xdr:spPr>
        <a:xfrm flipH="1">
          <a:off x="6362700" y="6648450"/>
          <a:ext cx="75247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3924300</xdr:colOff>
      <xdr:row>8</xdr:row>
      <xdr:rowOff>38100</xdr:rowOff>
    </xdr:from>
    <xdr:to>
      <xdr:col>0</xdr:col>
      <xdr:colOff>4305300</xdr:colOff>
      <xdr:row>9</xdr:row>
      <xdr:rowOff>666749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D99BA499-D6A7-4B88-83FF-5F4102B6395A}"/>
            </a:ext>
          </a:extLst>
        </xdr:cNvPr>
        <xdr:cNvSpPr/>
      </xdr:nvSpPr>
      <xdr:spPr>
        <a:xfrm>
          <a:off x="3924300" y="4086225"/>
          <a:ext cx="381000" cy="8191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5" width="12.7109375" customWidth="1"/>
    <col min="6" max="6" width="20.7109375" customWidth="1"/>
  </cols>
  <sheetData>
    <row r="1" spans="1:12" ht="42" customHeight="1" thickBot="1" x14ac:dyDescent="0.3">
      <c r="B1" s="82" t="s">
        <v>197</v>
      </c>
      <c r="C1" s="83"/>
      <c r="D1" s="83"/>
      <c r="E1" s="83"/>
      <c r="F1" s="84"/>
    </row>
    <row r="2" spans="1:12" ht="20.100000000000001" customHeight="1" x14ac:dyDescent="0.25">
      <c r="B2" s="100" t="s">
        <v>5</v>
      </c>
      <c r="C2" s="101"/>
      <c r="D2" s="101"/>
      <c r="E2" s="102"/>
      <c r="F2" s="103"/>
    </row>
    <row r="3" spans="1:12" ht="20.100000000000001" customHeight="1" x14ac:dyDescent="0.25">
      <c r="B3" s="104" t="s">
        <v>4</v>
      </c>
      <c r="C3" s="105"/>
      <c r="D3" s="105"/>
      <c r="E3" s="108"/>
      <c r="F3" s="109"/>
    </row>
    <row r="4" spans="1:12" ht="20.100000000000001" customHeight="1" x14ac:dyDescent="0.25">
      <c r="B4" s="104" t="s">
        <v>210</v>
      </c>
      <c r="C4" s="105"/>
      <c r="D4" s="105"/>
      <c r="E4" s="108"/>
      <c r="F4" s="109"/>
    </row>
    <row r="5" spans="1:12" ht="20.100000000000001" customHeight="1" x14ac:dyDescent="0.25">
      <c r="B5" s="110" t="s">
        <v>6</v>
      </c>
      <c r="C5" s="111"/>
      <c r="D5" s="111"/>
      <c r="E5" s="112">
        <v>6.291666666666667</v>
      </c>
      <c r="F5" s="113"/>
    </row>
    <row r="6" spans="1:12" ht="20.100000000000001" customHeight="1" x14ac:dyDescent="0.25">
      <c r="B6" s="104" t="s">
        <v>7</v>
      </c>
      <c r="C6" s="105"/>
      <c r="D6" s="105"/>
      <c r="E6" s="98">
        <f>E5*24</f>
        <v>151</v>
      </c>
      <c r="F6" s="99"/>
    </row>
    <row r="7" spans="1:12" ht="16.5" x14ac:dyDescent="0.3">
      <c r="B7" s="53"/>
      <c r="C7" s="53"/>
      <c r="D7" s="53"/>
      <c r="E7" s="53"/>
      <c r="F7" s="53"/>
    </row>
    <row r="8" spans="1:12" ht="17.25" thickBot="1" x14ac:dyDescent="0.35">
      <c r="B8" s="53"/>
      <c r="C8" s="53"/>
      <c r="D8" s="53"/>
      <c r="E8" s="53"/>
      <c r="F8" s="53"/>
    </row>
    <row r="9" spans="1:12" ht="20.100000000000001" customHeight="1" x14ac:dyDescent="0.25">
      <c r="B9" s="85" t="s">
        <v>198</v>
      </c>
      <c r="C9" s="86"/>
      <c r="D9" s="86"/>
      <c r="E9" s="86"/>
      <c r="F9" s="87"/>
      <c r="H9" s="1"/>
    </row>
    <row r="10" spans="1:12" ht="20.100000000000001" customHeight="1" x14ac:dyDescent="0.25">
      <c r="B10" s="106" t="s">
        <v>42</v>
      </c>
      <c r="C10" s="107"/>
      <c r="D10" s="107"/>
      <c r="E10" s="108"/>
      <c r="F10" s="109"/>
    </row>
    <row r="11" spans="1:12" ht="20.100000000000001" customHeight="1" x14ac:dyDescent="0.25">
      <c r="B11" s="106" t="s">
        <v>3</v>
      </c>
      <c r="C11" s="107"/>
      <c r="D11" s="107"/>
      <c r="E11" s="108"/>
      <c r="F11" s="109"/>
    </row>
    <row r="12" spans="1:12" ht="95.25" customHeight="1" x14ac:dyDescent="0.25">
      <c r="A12" s="2" t="s">
        <v>0</v>
      </c>
      <c r="B12" s="88" t="s">
        <v>212</v>
      </c>
      <c r="C12" s="89"/>
      <c r="D12" s="90"/>
      <c r="E12" s="91"/>
      <c r="F12" s="92"/>
      <c r="G12" s="3"/>
    </row>
    <row r="13" spans="1:12" ht="71.25" customHeight="1" x14ac:dyDescent="0.25">
      <c r="A13" s="2" t="s">
        <v>1</v>
      </c>
      <c r="B13" s="93" t="s">
        <v>213</v>
      </c>
      <c r="C13" s="94"/>
      <c r="D13" s="95"/>
      <c r="E13" s="96"/>
      <c r="F13" s="97"/>
      <c r="G13" s="4"/>
    </row>
    <row r="14" spans="1:12" ht="32.25" customHeight="1" thickBot="1" x14ac:dyDescent="0.3">
      <c r="A14" s="2" t="s">
        <v>2</v>
      </c>
      <c r="B14" s="114" t="s">
        <v>211</v>
      </c>
      <c r="C14" s="115"/>
      <c r="D14" s="115"/>
      <c r="E14" s="116"/>
      <c r="F14" s="117"/>
      <c r="G14" s="4"/>
    </row>
    <row r="15" spans="1:12" ht="15.75" thickBot="1" x14ac:dyDescent="0.3">
      <c r="B15" s="118" t="s">
        <v>39</v>
      </c>
      <c r="C15" s="115"/>
      <c r="D15" s="115"/>
      <c r="E15" s="119">
        <f>E12-E13+E14</f>
        <v>0</v>
      </c>
      <c r="F15" s="120"/>
      <c r="G15" s="3"/>
      <c r="L15" s="6"/>
    </row>
    <row r="16" spans="1:12" ht="16.5" x14ac:dyDescent="0.25">
      <c r="B16" s="54"/>
      <c r="C16" s="55"/>
      <c r="D16" s="55"/>
      <c r="E16" s="56"/>
      <c r="F16" s="56"/>
      <c r="G16" s="3"/>
      <c r="L16" s="6"/>
    </row>
    <row r="17" spans="2:14" ht="17.25" thickBot="1" x14ac:dyDescent="0.3">
      <c r="B17" s="57"/>
      <c r="C17" s="58"/>
      <c r="D17" s="57"/>
      <c r="E17" s="57"/>
      <c r="F17" s="58"/>
      <c r="L17" s="5"/>
      <c r="M17" s="43"/>
    </row>
    <row r="18" spans="2:14" ht="20.100000000000001" customHeight="1" x14ac:dyDescent="0.3">
      <c r="B18" s="75" t="s">
        <v>199</v>
      </c>
      <c r="C18" s="76"/>
      <c r="D18" s="76"/>
      <c r="E18" s="77" t="s">
        <v>200</v>
      </c>
      <c r="F18" s="78"/>
    </row>
    <row r="19" spans="2:14" ht="15" customHeight="1" x14ac:dyDescent="0.25">
      <c r="B19" s="73"/>
      <c r="C19" s="74"/>
      <c r="D19" s="74"/>
      <c r="E19" s="79"/>
      <c r="F19" s="80"/>
    </row>
    <row r="20" spans="2:14" ht="15" customHeight="1" x14ac:dyDescent="0.25">
      <c r="B20" s="73"/>
      <c r="C20" s="74"/>
      <c r="D20" s="74"/>
      <c r="E20" s="81"/>
      <c r="F20" s="72"/>
      <c r="L20" s="5"/>
    </row>
    <row r="21" spans="2:14" ht="15" customHeight="1" x14ac:dyDescent="0.25">
      <c r="B21" s="73"/>
      <c r="C21" s="74"/>
      <c r="D21" s="74"/>
      <c r="E21" s="71"/>
      <c r="F21" s="72"/>
    </row>
    <row r="22" spans="2:14" ht="15" customHeight="1" x14ac:dyDescent="0.25">
      <c r="B22" s="73"/>
      <c r="C22" s="74"/>
      <c r="D22" s="74"/>
      <c r="E22" s="71"/>
      <c r="F22" s="72"/>
    </row>
    <row r="23" spans="2:14" ht="15" customHeight="1" x14ac:dyDescent="0.25">
      <c r="B23" s="73"/>
      <c r="C23" s="74"/>
      <c r="D23" s="74"/>
      <c r="E23" s="71"/>
      <c r="F23" s="72"/>
    </row>
    <row r="24" spans="2:14" ht="15.75" customHeight="1" x14ac:dyDescent="0.25">
      <c r="B24" s="73"/>
      <c r="C24" s="74"/>
      <c r="D24" s="74"/>
      <c r="E24" s="71"/>
      <c r="F24" s="72"/>
    </row>
    <row r="25" spans="2:14" x14ac:dyDescent="0.25">
      <c r="B25" s="121" t="s">
        <v>12</v>
      </c>
      <c r="C25" s="122"/>
      <c r="D25" s="122"/>
      <c r="E25" s="123">
        <f>SUM(E19:E24)</f>
        <v>0</v>
      </c>
      <c r="F25" s="124"/>
      <c r="M25" s="5"/>
      <c r="N25" s="5"/>
    </row>
    <row r="26" spans="2:14" ht="15.75" thickBot="1" x14ac:dyDescent="0.3">
      <c r="B26" s="125" t="s">
        <v>10</v>
      </c>
      <c r="C26" s="126"/>
      <c r="D26" s="126"/>
      <c r="E26" s="127">
        <f>E25*24</f>
        <v>0</v>
      </c>
      <c r="F26" s="128"/>
      <c r="M26" s="5"/>
    </row>
    <row r="27" spans="2:14" ht="15.75" thickBot="1" x14ac:dyDescent="0.3">
      <c r="B27" s="133" t="s">
        <v>201</v>
      </c>
      <c r="C27" s="134"/>
      <c r="D27" s="135"/>
      <c r="E27" s="136"/>
      <c r="F27" s="137"/>
    </row>
    <row r="28" spans="2:14" ht="15.75" thickBot="1" x14ac:dyDescent="0.3">
      <c r="B28" s="61"/>
      <c r="C28" s="61"/>
      <c r="D28" s="61"/>
      <c r="E28" s="138">
        <f>IF(E26&gt;E27,"Merci de vérifier votre saisie",E31*E26)</f>
        <v>0</v>
      </c>
      <c r="F28" s="139"/>
    </row>
    <row r="29" spans="2:14" ht="17.25" thickBot="1" x14ac:dyDescent="0.3">
      <c r="B29" s="57"/>
      <c r="C29" s="58"/>
      <c r="D29" s="57"/>
      <c r="E29" s="57"/>
      <c r="F29" s="58"/>
    </row>
    <row r="30" spans="2:14" ht="20.25" x14ac:dyDescent="0.25">
      <c r="B30" s="140" t="s">
        <v>202</v>
      </c>
      <c r="C30" s="141"/>
      <c r="D30" s="141"/>
      <c r="E30" s="141"/>
      <c r="F30" s="142"/>
    </row>
    <row r="31" spans="2:14" x14ac:dyDescent="0.25">
      <c r="B31" s="143" t="s">
        <v>41</v>
      </c>
      <c r="C31" s="144"/>
      <c r="D31" s="145"/>
      <c r="E31" s="146">
        <f>E15/E6</f>
        <v>0</v>
      </c>
      <c r="F31" s="147"/>
    </row>
    <row r="32" spans="2:14" ht="18" thickBot="1" x14ac:dyDescent="0.3">
      <c r="B32" s="129" t="s">
        <v>40</v>
      </c>
      <c r="C32" s="130"/>
      <c r="D32" s="130"/>
      <c r="E32" s="131">
        <f xml:space="preserve"> E31*E26</f>
        <v>0</v>
      </c>
      <c r="F32" s="132"/>
    </row>
    <row r="33" spans="2:6" ht="16.5" x14ac:dyDescent="0.3">
      <c r="B33" s="59" t="s">
        <v>11</v>
      </c>
      <c r="C33" s="53"/>
      <c r="D33" s="60" t="s">
        <v>8</v>
      </c>
      <c r="E33" s="60"/>
      <c r="F33" s="60" t="s">
        <v>9</v>
      </c>
    </row>
  </sheetData>
  <mergeCells count="50">
    <mergeCell ref="B32:D32"/>
    <mergeCell ref="E32:F32"/>
    <mergeCell ref="B27:D27"/>
    <mergeCell ref="E27:F27"/>
    <mergeCell ref="E28:F28"/>
    <mergeCell ref="B30:F30"/>
    <mergeCell ref="B31:D31"/>
    <mergeCell ref="E31:F31"/>
    <mergeCell ref="B25:D25"/>
    <mergeCell ref="E25:F25"/>
    <mergeCell ref="B26:D26"/>
    <mergeCell ref="E26:F26"/>
    <mergeCell ref="E24:F24"/>
    <mergeCell ref="B24:D24"/>
    <mergeCell ref="B10:D10"/>
    <mergeCell ref="E10:F10"/>
    <mergeCell ref="B4:D4"/>
    <mergeCell ref="E11:F11"/>
    <mergeCell ref="E22:F22"/>
    <mergeCell ref="B14:D14"/>
    <mergeCell ref="E14:F14"/>
    <mergeCell ref="B15:D15"/>
    <mergeCell ref="E15:F15"/>
    <mergeCell ref="B1:F1"/>
    <mergeCell ref="B9:F9"/>
    <mergeCell ref="B12:D12"/>
    <mergeCell ref="E12:F12"/>
    <mergeCell ref="B13:D13"/>
    <mergeCell ref="E13:F13"/>
    <mergeCell ref="E6:F6"/>
    <mergeCell ref="B2:D2"/>
    <mergeCell ref="E2:F2"/>
    <mergeCell ref="B3:D3"/>
    <mergeCell ref="B11:D11"/>
    <mergeCell ref="E3:F3"/>
    <mergeCell ref="B6:D6"/>
    <mergeCell ref="E4:F4"/>
    <mergeCell ref="B5:D5"/>
    <mergeCell ref="E5:F5"/>
    <mergeCell ref="E23:F23"/>
    <mergeCell ref="B23:D23"/>
    <mergeCell ref="B18:D18"/>
    <mergeCell ref="B19:D19"/>
    <mergeCell ref="E18:F18"/>
    <mergeCell ref="E19:F19"/>
    <mergeCell ref="E20:F20"/>
    <mergeCell ref="B20:D20"/>
    <mergeCell ref="B21:D21"/>
    <mergeCell ref="E21:F21"/>
    <mergeCell ref="B22:D22"/>
  </mergeCells>
  <conditionalFormatting sqref="E32:F32">
    <cfRule type="containsText" dxfId="0" priority="1" operator="containsText" text="Merci de vérifier votre saisie">
      <formula>NOT(ISERROR(SEARCH("Merci de vérifier votre saisie",E32)))</formula>
    </cfRule>
  </conditionalFormatting>
  <dataValidations count="2">
    <dataValidation type="list" errorStyle="warning" allowBlank="1" showErrorMessage="1" errorTitle="alerte erreur" error="L'intitulé ne correspond pas à un mois de l'année" sqref="E11:F11" xr:uid="{00000000-0002-0000-0000-000000000000}">
      <formula1>Listemois</formula1>
    </dataValidation>
    <dataValidation type="list" allowBlank="1" showInputMessage="1" showErrorMessage="1" errorTitle="Erreur" error="Bonjour, _x000a_Vous n'avez pas sélectionné une organisation syndicale dans la liste déroulante" promptTitle="Liste des OS" prompt="Merci de sélectionner l'organisation syndicale à laquelle appartient l'agent bénéficiaire de l'ASA" sqref="E4:F4" xr:uid="{00000000-0002-0000-0000-000001000000}">
      <formula1>ListeOS45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I44"/>
  <sheetViews>
    <sheetView topLeftCell="A27" workbookViewId="0">
      <selection activeCell="D33" sqref="D33"/>
    </sheetView>
  </sheetViews>
  <sheetFormatPr baseColWidth="10" defaultRowHeight="15" x14ac:dyDescent="0.25"/>
  <cols>
    <col min="1" max="1" width="26.7109375" bestFit="1" customWidth="1"/>
    <col min="2" max="2" width="34.28515625" style="9" customWidth="1"/>
    <col min="8" max="8" width="33.28515625" customWidth="1"/>
    <col min="257" max="257" width="26.7109375" bestFit="1" customWidth="1"/>
    <col min="258" max="258" width="34.28515625" customWidth="1"/>
    <col min="264" max="264" width="33.28515625" customWidth="1"/>
    <col min="513" max="513" width="26.7109375" bestFit="1" customWidth="1"/>
    <col min="514" max="514" width="34.28515625" customWidth="1"/>
    <col min="520" max="520" width="33.28515625" customWidth="1"/>
    <col min="769" max="769" width="26.7109375" bestFit="1" customWidth="1"/>
    <col min="770" max="770" width="34.28515625" customWidth="1"/>
    <col min="776" max="776" width="33.28515625" customWidth="1"/>
    <col min="1025" max="1025" width="26.7109375" bestFit="1" customWidth="1"/>
    <col min="1026" max="1026" width="34.28515625" customWidth="1"/>
    <col min="1032" max="1032" width="33.28515625" customWidth="1"/>
    <col min="1281" max="1281" width="26.7109375" bestFit="1" customWidth="1"/>
    <col min="1282" max="1282" width="34.28515625" customWidth="1"/>
    <col min="1288" max="1288" width="33.28515625" customWidth="1"/>
    <col min="1537" max="1537" width="26.7109375" bestFit="1" customWidth="1"/>
    <col min="1538" max="1538" width="34.28515625" customWidth="1"/>
    <col min="1544" max="1544" width="33.28515625" customWidth="1"/>
    <col min="1793" max="1793" width="26.7109375" bestFit="1" customWidth="1"/>
    <col min="1794" max="1794" width="34.28515625" customWidth="1"/>
    <col min="1800" max="1800" width="33.28515625" customWidth="1"/>
    <col min="2049" max="2049" width="26.7109375" bestFit="1" customWidth="1"/>
    <col min="2050" max="2050" width="34.28515625" customWidth="1"/>
    <col min="2056" max="2056" width="33.28515625" customWidth="1"/>
    <col min="2305" max="2305" width="26.7109375" bestFit="1" customWidth="1"/>
    <col min="2306" max="2306" width="34.28515625" customWidth="1"/>
    <col min="2312" max="2312" width="33.28515625" customWidth="1"/>
    <col min="2561" max="2561" width="26.7109375" bestFit="1" customWidth="1"/>
    <col min="2562" max="2562" width="34.28515625" customWidth="1"/>
    <col min="2568" max="2568" width="33.28515625" customWidth="1"/>
    <col min="2817" max="2817" width="26.7109375" bestFit="1" customWidth="1"/>
    <col min="2818" max="2818" width="34.28515625" customWidth="1"/>
    <col min="2824" max="2824" width="33.28515625" customWidth="1"/>
    <col min="3073" max="3073" width="26.7109375" bestFit="1" customWidth="1"/>
    <col min="3074" max="3074" width="34.28515625" customWidth="1"/>
    <col min="3080" max="3080" width="33.28515625" customWidth="1"/>
    <col min="3329" max="3329" width="26.7109375" bestFit="1" customWidth="1"/>
    <col min="3330" max="3330" width="34.28515625" customWidth="1"/>
    <col min="3336" max="3336" width="33.28515625" customWidth="1"/>
    <col min="3585" max="3585" width="26.7109375" bestFit="1" customWidth="1"/>
    <col min="3586" max="3586" width="34.28515625" customWidth="1"/>
    <col min="3592" max="3592" width="33.28515625" customWidth="1"/>
    <col min="3841" max="3841" width="26.7109375" bestFit="1" customWidth="1"/>
    <col min="3842" max="3842" width="34.28515625" customWidth="1"/>
    <col min="3848" max="3848" width="33.28515625" customWidth="1"/>
    <col min="4097" max="4097" width="26.7109375" bestFit="1" customWidth="1"/>
    <col min="4098" max="4098" width="34.28515625" customWidth="1"/>
    <col min="4104" max="4104" width="33.28515625" customWidth="1"/>
    <col min="4353" max="4353" width="26.7109375" bestFit="1" customWidth="1"/>
    <col min="4354" max="4354" width="34.28515625" customWidth="1"/>
    <col min="4360" max="4360" width="33.28515625" customWidth="1"/>
    <col min="4609" max="4609" width="26.7109375" bestFit="1" customWidth="1"/>
    <col min="4610" max="4610" width="34.28515625" customWidth="1"/>
    <col min="4616" max="4616" width="33.28515625" customWidth="1"/>
    <col min="4865" max="4865" width="26.7109375" bestFit="1" customWidth="1"/>
    <col min="4866" max="4866" width="34.28515625" customWidth="1"/>
    <col min="4872" max="4872" width="33.28515625" customWidth="1"/>
    <col min="5121" max="5121" width="26.7109375" bestFit="1" customWidth="1"/>
    <col min="5122" max="5122" width="34.28515625" customWidth="1"/>
    <col min="5128" max="5128" width="33.28515625" customWidth="1"/>
    <col min="5377" max="5377" width="26.7109375" bestFit="1" customWidth="1"/>
    <col min="5378" max="5378" width="34.28515625" customWidth="1"/>
    <col min="5384" max="5384" width="33.28515625" customWidth="1"/>
    <col min="5633" max="5633" width="26.7109375" bestFit="1" customWidth="1"/>
    <col min="5634" max="5634" width="34.28515625" customWidth="1"/>
    <col min="5640" max="5640" width="33.28515625" customWidth="1"/>
    <col min="5889" max="5889" width="26.7109375" bestFit="1" customWidth="1"/>
    <col min="5890" max="5890" width="34.28515625" customWidth="1"/>
    <col min="5896" max="5896" width="33.28515625" customWidth="1"/>
    <col min="6145" max="6145" width="26.7109375" bestFit="1" customWidth="1"/>
    <col min="6146" max="6146" width="34.28515625" customWidth="1"/>
    <col min="6152" max="6152" width="33.28515625" customWidth="1"/>
    <col min="6401" max="6401" width="26.7109375" bestFit="1" customWidth="1"/>
    <col min="6402" max="6402" width="34.28515625" customWidth="1"/>
    <col min="6408" max="6408" width="33.28515625" customWidth="1"/>
    <col min="6657" max="6657" width="26.7109375" bestFit="1" customWidth="1"/>
    <col min="6658" max="6658" width="34.28515625" customWidth="1"/>
    <col min="6664" max="6664" width="33.28515625" customWidth="1"/>
    <col min="6913" max="6913" width="26.7109375" bestFit="1" customWidth="1"/>
    <col min="6914" max="6914" width="34.28515625" customWidth="1"/>
    <col min="6920" max="6920" width="33.28515625" customWidth="1"/>
    <col min="7169" max="7169" width="26.7109375" bestFit="1" customWidth="1"/>
    <col min="7170" max="7170" width="34.28515625" customWidth="1"/>
    <col min="7176" max="7176" width="33.28515625" customWidth="1"/>
    <col min="7425" max="7425" width="26.7109375" bestFit="1" customWidth="1"/>
    <col min="7426" max="7426" width="34.28515625" customWidth="1"/>
    <col min="7432" max="7432" width="33.28515625" customWidth="1"/>
    <col min="7681" max="7681" width="26.7109375" bestFit="1" customWidth="1"/>
    <col min="7682" max="7682" width="34.28515625" customWidth="1"/>
    <col min="7688" max="7688" width="33.28515625" customWidth="1"/>
    <col min="7937" max="7937" width="26.7109375" bestFit="1" customWidth="1"/>
    <col min="7938" max="7938" width="34.28515625" customWidth="1"/>
    <col min="7944" max="7944" width="33.28515625" customWidth="1"/>
    <col min="8193" max="8193" width="26.7109375" bestFit="1" customWidth="1"/>
    <col min="8194" max="8194" width="34.28515625" customWidth="1"/>
    <col min="8200" max="8200" width="33.28515625" customWidth="1"/>
    <col min="8449" max="8449" width="26.7109375" bestFit="1" customWidth="1"/>
    <col min="8450" max="8450" width="34.28515625" customWidth="1"/>
    <col min="8456" max="8456" width="33.28515625" customWidth="1"/>
    <col min="8705" max="8705" width="26.7109375" bestFit="1" customWidth="1"/>
    <col min="8706" max="8706" width="34.28515625" customWidth="1"/>
    <col min="8712" max="8712" width="33.28515625" customWidth="1"/>
    <col min="8961" max="8961" width="26.7109375" bestFit="1" customWidth="1"/>
    <col min="8962" max="8962" width="34.28515625" customWidth="1"/>
    <col min="8968" max="8968" width="33.28515625" customWidth="1"/>
    <col min="9217" max="9217" width="26.7109375" bestFit="1" customWidth="1"/>
    <col min="9218" max="9218" width="34.28515625" customWidth="1"/>
    <col min="9224" max="9224" width="33.28515625" customWidth="1"/>
    <col min="9473" max="9473" width="26.7109375" bestFit="1" customWidth="1"/>
    <col min="9474" max="9474" width="34.28515625" customWidth="1"/>
    <col min="9480" max="9480" width="33.28515625" customWidth="1"/>
    <col min="9729" max="9729" width="26.7109375" bestFit="1" customWidth="1"/>
    <col min="9730" max="9730" width="34.28515625" customWidth="1"/>
    <col min="9736" max="9736" width="33.28515625" customWidth="1"/>
    <col min="9985" max="9985" width="26.7109375" bestFit="1" customWidth="1"/>
    <col min="9986" max="9986" width="34.28515625" customWidth="1"/>
    <col min="9992" max="9992" width="33.28515625" customWidth="1"/>
    <col min="10241" max="10241" width="26.7109375" bestFit="1" customWidth="1"/>
    <col min="10242" max="10242" width="34.28515625" customWidth="1"/>
    <col min="10248" max="10248" width="33.28515625" customWidth="1"/>
    <col min="10497" max="10497" width="26.7109375" bestFit="1" customWidth="1"/>
    <col min="10498" max="10498" width="34.28515625" customWidth="1"/>
    <col min="10504" max="10504" width="33.28515625" customWidth="1"/>
    <col min="10753" max="10753" width="26.7109375" bestFit="1" customWidth="1"/>
    <col min="10754" max="10754" width="34.28515625" customWidth="1"/>
    <col min="10760" max="10760" width="33.28515625" customWidth="1"/>
    <col min="11009" max="11009" width="26.7109375" bestFit="1" customWidth="1"/>
    <col min="11010" max="11010" width="34.28515625" customWidth="1"/>
    <col min="11016" max="11016" width="33.28515625" customWidth="1"/>
    <col min="11265" max="11265" width="26.7109375" bestFit="1" customWidth="1"/>
    <col min="11266" max="11266" width="34.28515625" customWidth="1"/>
    <col min="11272" max="11272" width="33.28515625" customWidth="1"/>
    <col min="11521" max="11521" width="26.7109375" bestFit="1" customWidth="1"/>
    <col min="11522" max="11522" width="34.28515625" customWidth="1"/>
    <col min="11528" max="11528" width="33.28515625" customWidth="1"/>
    <col min="11777" max="11777" width="26.7109375" bestFit="1" customWidth="1"/>
    <col min="11778" max="11778" width="34.28515625" customWidth="1"/>
    <col min="11784" max="11784" width="33.28515625" customWidth="1"/>
    <col min="12033" max="12033" width="26.7109375" bestFit="1" customWidth="1"/>
    <col min="12034" max="12034" width="34.28515625" customWidth="1"/>
    <col min="12040" max="12040" width="33.28515625" customWidth="1"/>
    <col min="12289" max="12289" width="26.7109375" bestFit="1" customWidth="1"/>
    <col min="12290" max="12290" width="34.28515625" customWidth="1"/>
    <col min="12296" max="12296" width="33.28515625" customWidth="1"/>
    <col min="12545" max="12545" width="26.7109375" bestFit="1" customWidth="1"/>
    <col min="12546" max="12546" width="34.28515625" customWidth="1"/>
    <col min="12552" max="12552" width="33.28515625" customWidth="1"/>
    <col min="12801" max="12801" width="26.7109375" bestFit="1" customWidth="1"/>
    <col min="12802" max="12802" width="34.28515625" customWidth="1"/>
    <col min="12808" max="12808" width="33.28515625" customWidth="1"/>
    <col min="13057" max="13057" width="26.7109375" bestFit="1" customWidth="1"/>
    <col min="13058" max="13058" width="34.28515625" customWidth="1"/>
    <col min="13064" max="13064" width="33.28515625" customWidth="1"/>
    <col min="13313" max="13313" width="26.7109375" bestFit="1" customWidth="1"/>
    <col min="13314" max="13314" width="34.28515625" customWidth="1"/>
    <col min="13320" max="13320" width="33.28515625" customWidth="1"/>
    <col min="13569" max="13569" width="26.7109375" bestFit="1" customWidth="1"/>
    <col min="13570" max="13570" width="34.28515625" customWidth="1"/>
    <col min="13576" max="13576" width="33.28515625" customWidth="1"/>
    <col min="13825" max="13825" width="26.7109375" bestFit="1" customWidth="1"/>
    <col min="13826" max="13826" width="34.28515625" customWidth="1"/>
    <col min="13832" max="13832" width="33.28515625" customWidth="1"/>
    <col min="14081" max="14081" width="26.7109375" bestFit="1" customWidth="1"/>
    <col min="14082" max="14082" width="34.28515625" customWidth="1"/>
    <col min="14088" max="14088" width="33.28515625" customWidth="1"/>
    <col min="14337" max="14337" width="26.7109375" bestFit="1" customWidth="1"/>
    <col min="14338" max="14338" width="34.28515625" customWidth="1"/>
    <col min="14344" max="14344" width="33.28515625" customWidth="1"/>
    <col min="14593" max="14593" width="26.7109375" bestFit="1" customWidth="1"/>
    <col min="14594" max="14594" width="34.28515625" customWidth="1"/>
    <col min="14600" max="14600" width="33.28515625" customWidth="1"/>
    <col min="14849" max="14849" width="26.7109375" bestFit="1" customWidth="1"/>
    <col min="14850" max="14850" width="34.28515625" customWidth="1"/>
    <col min="14856" max="14856" width="33.28515625" customWidth="1"/>
    <col min="15105" max="15105" width="26.7109375" bestFit="1" customWidth="1"/>
    <col min="15106" max="15106" width="34.28515625" customWidth="1"/>
    <col min="15112" max="15112" width="33.28515625" customWidth="1"/>
    <col min="15361" max="15361" width="26.7109375" bestFit="1" customWidth="1"/>
    <col min="15362" max="15362" width="34.28515625" customWidth="1"/>
    <col min="15368" max="15368" width="33.28515625" customWidth="1"/>
    <col min="15617" max="15617" width="26.7109375" bestFit="1" customWidth="1"/>
    <col min="15618" max="15618" width="34.28515625" customWidth="1"/>
    <col min="15624" max="15624" width="33.28515625" customWidth="1"/>
    <col min="15873" max="15873" width="26.7109375" bestFit="1" customWidth="1"/>
    <col min="15874" max="15874" width="34.28515625" customWidth="1"/>
    <col min="15880" max="15880" width="33.28515625" customWidth="1"/>
    <col min="16129" max="16129" width="26.7109375" bestFit="1" customWidth="1"/>
    <col min="16130" max="16130" width="34.28515625" customWidth="1"/>
    <col min="16136" max="16136" width="33.28515625" customWidth="1"/>
  </cols>
  <sheetData>
    <row r="2" spans="1:8" ht="18.75" customHeight="1" x14ac:dyDescent="0.25">
      <c r="A2" s="150" t="s">
        <v>215</v>
      </c>
      <c r="B2" s="150"/>
      <c r="C2" s="150"/>
      <c r="D2" s="150"/>
      <c r="E2" s="150"/>
      <c r="F2" s="150"/>
      <c r="G2" s="150"/>
      <c r="H2" s="150"/>
    </row>
    <row r="3" spans="1:8" x14ac:dyDescent="0.25">
      <c r="A3" s="48" t="s">
        <v>203</v>
      </c>
    </row>
    <row r="4" spans="1:8" ht="15" customHeight="1" x14ac:dyDescent="0.25">
      <c r="A4" s="151" t="s">
        <v>43</v>
      </c>
      <c r="B4" s="151" t="s">
        <v>44</v>
      </c>
      <c r="C4" s="151" t="s">
        <v>45</v>
      </c>
      <c r="D4" s="153" t="s">
        <v>46</v>
      </c>
      <c r="E4" s="154"/>
      <c r="F4" s="155" t="s">
        <v>47</v>
      </c>
      <c r="G4" s="155"/>
      <c r="H4" s="151" t="s">
        <v>48</v>
      </c>
    </row>
    <row r="5" spans="1:8" ht="21" customHeight="1" x14ac:dyDescent="0.25">
      <c r="A5" s="152"/>
      <c r="B5" s="152"/>
      <c r="C5" s="152"/>
      <c r="D5" s="62" t="s">
        <v>49</v>
      </c>
      <c r="E5" s="62" t="s">
        <v>50</v>
      </c>
      <c r="F5" s="62" t="s">
        <v>51</v>
      </c>
      <c r="G5" s="62" t="s">
        <v>50</v>
      </c>
      <c r="H5" s="152"/>
    </row>
    <row r="6" spans="1:8" x14ac:dyDescent="0.25">
      <c r="A6" s="148" t="s">
        <v>52</v>
      </c>
      <c r="B6" s="10" t="s">
        <v>207</v>
      </c>
      <c r="C6" s="44"/>
      <c r="D6" s="10">
        <v>100</v>
      </c>
      <c r="E6" s="11">
        <f>C6*5907.34/1200/100*D6</f>
        <v>0</v>
      </c>
      <c r="F6" s="11"/>
      <c r="G6" s="11"/>
      <c r="H6" s="10"/>
    </row>
    <row r="7" spans="1:8" x14ac:dyDescent="0.25">
      <c r="A7" s="156"/>
      <c r="B7" s="10" t="s">
        <v>53</v>
      </c>
      <c r="C7" s="11"/>
      <c r="D7" s="10"/>
      <c r="E7" s="44">
        <v>0</v>
      </c>
      <c r="F7" s="11"/>
      <c r="G7" s="11"/>
      <c r="H7" s="10"/>
    </row>
    <row r="8" spans="1:8" ht="28.5" x14ac:dyDescent="0.25">
      <c r="A8" s="156"/>
      <c r="B8" s="10" t="s">
        <v>208</v>
      </c>
      <c r="C8" s="44"/>
      <c r="D8" s="10">
        <v>100</v>
      </c>
      <c r="E8" s="11">
        <f>+C8*5907.34/1200*D8/100</f>
        <v>0</v>
      </c>
      <c r="F8" s="11"/>
      <c r="G8" s="11"/>
      <c r="H8" s="10"/>
    </row>
    <row r="9" spans="1:8" ht="28.5" x14ac:dyDescent="0.25">
      <c r="A9" s="156"/>
      <c r="B9" s="10" t="s">
        <v>209</v>
      </c>
      <c r="C9" s="44"/>
      <c r="D9" s="10">
        <v>100</v>
      </c>
      <c r="E9" s="11">
        <f>+C9*5907.34/1200*D9/100</f>
        <v>0</v>
      </c>
      <c r="F9" s="11"/>
      <c r="G9" s="11"/>
      <c r="H9" s="10"/>
    </row>
    <row r="10" spans="1:8" x14ac:dyDescent="0.25">
      <c r="A10" s="156"/>
      <c r="B10" s="10" t="s">
        <v>54</v>
      </c>
      <c r="C10" s="11"/>
      <c r="D10" s="10"/>
      <c r="E10" s="44">
        <v>0</v>
      </c>
      <c r="F10" s="11"/>
      <c r="G10" s="11"/>
      <c r="H10" s="10"/>
    </row>
    <row r="11" spans="1:8" x14ac:dyDescent="0.25">
      <c r="A11" s="156"/>
      <c r="B11" s="10" t="s">
        <v>55</v>
      </c>
      <c r="C11" s="11"/>
      <c r="D11" s="10"/>
      <c r="E11" s="44">
        <v>0</v>
      </c>
      <c r="F11" s="11"/>
      <c r="G11" s="11"/>
      <c r="H11" s="10"/>
    </row>
    <row r="12" spans="1:8" x14ac:dyDescent="0.25">
      <c r="A12" s="156"/>
      <c r="B12" s="10" t="s">
        <v>56</v>
      </c>
      <c r="C12" s="11"/>
      <c r="D12" s="10"/>
      <c r="E12" s="44">
        <v>0</v>
      </c>
      <c r="F12" s="11"/>
      <c r="G12" s="11"/>
      <c r="H12" s="10"/>
    </row>
    <row r="13" spans="1:8" x14ac:dyDescent="0.25">
      <c r="A13" s="156"/>
      <c r="B13" s="10" t="s">
        <v>57</v>
      </c>
      <c r="C13" s="11"/>
      <c r="D13" s="10"/>
      <c r="E13" s="44">
        <v>0</v>
      </c>
      <c r="F13" s="11"/>
      <c r="G13" s="11"/>
      <c r="H13" s="10" t="s">
        <v>58</v>
      </c>
    </row>
    <row r="14" spans="1:8" x14ac:dyDescent="0.25">
      <c r="A14" s="156"/>
      <c r="B14" s="12" t="s">
        <v>59</v>
      </c>
      <c r="C14" s="13"/>
      <c r="D14" s="12"/>
      <c r="E14" s="45">
        <v>0</v>
      </c>
      <c r="F14" s="11"/>
      <c r="G14" s="11"/>
      <c r="H14" s="10"/>
    </row>
    <row r="15" spans="1:8" x14ac:dyDescent="0.25">
      <c r="A15" s="156"/>
      <c r="B15" s="12" t="s">
        <v>60</v>
      </c>
      <c r="C15" s="13"/>
      <c r="D15" s="12"/>
      <c r="E15" s="45">
        <v>0</v>
      </c>
      <c r="F15" s="11"/>
      <c r="G15" s="11"/>
      <c r="H15" s="10"/>
    </row>
    <row r="16" spans="1:8" x14ac:dyDescent="0.25">
      <c r="A16" s="149"/>
      <c r="B16" s="14" t="s">
        <v>61</v>
      </c>
      <c r="C16" s="11"/>
      <c r="D16" s="10"/>
      <c r="E16" s="15">
        <f>SUM(E6:E15)</f>
        <v>0</v>
      </c>
      <c r="F16" s="11"/>
      <c r="G16" s="11"/>
      <c r="H16" s="10"/>
    </row>
    <row r="17" spans="1:8" x14ac:dyDescent="0.25">
      <c r="A17" s="148" t="s">
        <v>62</v>
      </c>
      <c r="B17" s="14" t="s">
        <v>63</v>
      </c>
      <c r="C17" s="11"/>
      <c r="D17" s="16"/>
      <c r="E17" s="15">
        <f>+E6+E8</f>
        <v>0</v>
      </c>
      <c r="F17" s="16"/>
      <c r="G17" s="11"/>
      <c r="H17" s="10"/>
    </row>
    <row r="18" spans="1:8" x14ac:dyDescent="0.25">
      <c r="A18" s="156"/>
      <c r="B18" s="10" t="s">
        <v>64</v>
      </c>
      <c r="C18" s="11">
        <f>+E$17</f>
        <v>0</v>
      </c>
      <c r="D18" s="16"/>
      <c r="E18" s="11"/>
      <c r="F18" s="16">
        <v>9.8799999999999999E-2</v>
      </c>
      <c r="G18" s="11">
        <f>+C18*F18</f>
        <v>0</v>
      </c>
      <c r="H18" s="10"/>
    </row>
    <row r="19" spans="1:8" x14ac:dyDescent="0.25">
      <c r="A19" s="156"/>
      <c r="B19" s="10" t="s">
        <v>65</v>
      </c>
      <c r="C19" s="11">
        <f>+E$17</f>
        <v>0</v>
      </c>
      <c r="D19" s="16"/>
      <c r="E19" s="11"/>
      <c r="F19" s="16">
        <v>5.2499999999999998E-2</v>
      </c>
      <c r="G19" s="11">
        <f>+C19*F19</f>
        <v>0</v>
      </c>
      <c r="H19" s="10"/>
    </row>
    <row r="20" spans="1:8" x14ac:dyDescent="0.25">
      <c r="A20" s="156"/>
      <c r="B20" s="10" t="s">
        <v>66</v>
      </c>
      <c r="C20" s="11">
        <f>+E$17</f>
        <v>0</v>
      </c>
      <c r="D20" s="16"/>
      <c r="E20" s="11"/>
      <c r="F20" s="16">
        <v>1E-3</v>
      </c>
      <c r="G20" s="11">
        <f>+C20*F20</f>
        <v>0</v>
      </c>
      <c r="H20" s="10"/>
    </row>
    <row r="21" spans="1:8" x14ac:dyDescent="0.25">
      <c r="A21" s="156"/>
      <c r="B21" s="10" t="s">
        <v>67</v>
      </c>
      <c r="C21" s="11">
        <f>+E$17</f>
        <v>0</v>
      </c>
      <c r="D21" s="16"/>
      <c r="E21" s="11"/>
      <c r="F21" s="16">
        <v>5.0000000000000001E-3</v>
      </c>
      <c r="G21" s="11">
        <f>+C21*F21</f>
        <v>0</v>
      </c>
      <c r="H21" s="10"/>
    </row>
    <row r="22" spans="1:8" ht="71.25" x14ac:dyDescent="0.25">
      <c r="A22" s="156"/>
      <c r="B22" s="10" t="s">
        <v>68</v>
      </c>
      <c r="C22" s="11">
        <f>E6+E8</f>
        <v>0</v>
      </c>
      <c r="D22" s="16"/>
      <c r="E22" s="11"/>
      <c r="F22" s="16">
        <v>1.7999999999999999E-2</v>
      </c>
      <c r="G22" s="11">
        <f>+C22*F22</f>
        <v>0</v>
      </c>
      <c r="H22" s="10" t="s">
        <v>69</v>
      </c>
    </row>
    <row r="23" spans="1:8" x14ac:dyDescent="0.25">
      <c r="A23" s="156"/>
      <c r="B23" s="10" t="s">
        <v>70</v>
      </c>
      <c r="C23" s="11">
        <f>+E$16*98.25%</f>
        <v>0</v>
      </c>
      <c r="D23" s="16">
        <v>6.8000000000000005E-2</v>
      </c>
      <c r="E23" s="11">
        <f>+C23*D23</f>
        <v>0</v>
      </c>
      <c r="F23" s="16"/>
      <c r="G23" s="17"/>
      <c r="H23" s="10"/>
    </row>
    <row r="24" spans="1:8" x14ac:dyDescent="0.25">
      <c r="A24" s="156"/>
      <c r="B24" s="10" t="s">
        <v>71</v>
      </c>
      <c r="C24" s="11">
        <f>+E$16*98.25%</f>
        <v>0</v>
      </c>
      <c r="D24" s="16">
        <v>2.4E-2</v>
      </c>
      <c r="E24" s="11">
        <f>+C24*D24</f>
        <v>0</v>
      </c>
      <c r="F24" s="16"/>
      <c r="G24" s="11"/>
      <c r="H24" s="10"/>
    </row>
    <row r="25" spans="1:8" x14ac:dyDescent="0.25">
      <c r="A25" s="156"/>
      <c r="B25" s="10" t="s">
        <v>72</v>
      </c>
      <c r="C25" s="11">
        <f>+E$16*98.25%</f>
        <v>0</v>
      </c>
      <c r="D25" s="16">
        <v>5.0000000000000001E-3</v>
      </c>
      <c r="E25" s="11">
        <f>+C25*D25</f>
        <v>0</v>
      </c>
      <c r="F25" s="16"/>
      <c r="G25" s="11"/>
      <c r="H25" s="10"/>
    </row>
    <row r="26" spans="1:8" x14ac:dyDescent="0.25">
      <c r="A26" s="156"/>
      <c r="B26" s="10" t="s">
        <v>73</v>
      </c>
      <c r="C26" s="11">
        <f t="shared" ref="C26:C32" si="0">+E$17</f>
        <v>0</v>
      </c>
      <c r="D26" s="16"/>
      <c r="E26" s="11"/>
      <c r="F26" s="16">
        <v>3.0000000000000001E-3</v>
      </c>
      <c r="G26" s="11">
        <f>+C26*F26</f>
        <v>0</v>
      </c>
      <c r="H26" s="10"/>
    </row>
    <row r="27" spans="1:8" ht="42.75" x14ac:dyDescent="0.25">
      <c r="A27" s="156"/>
      <c r="B27" s="10" t="s">
        <v>74</v>
      </c>
      <c r="C27" s="11">
        <f t="shared" si="0"/>
        <v>0</v>
      </c>
      <c r="D27" s="16"/>
      <c r="E27" s="11"/>
      <c r="F27" s="16">
        <v>8.9999999999999993E-3</v>
      </c>
      <c r="G27" s="11">
        <f>+C27*F27</f>
        <v>0</v>
      </c>
      <c r="H27" s="148" t="s">
        <v>75</v>
      </c>
    </row>
    <row r="28" spans="1:8" ht="28.5" x14ac:dyDescent="0.25">
      <c r="A28" s="156"/>
      <c r="B28" s="10" t="s">
        <v>76</v>
      </c>
      <c r="C28" s="11">
        <f t="shared" si="0"/>
        <v>0</v>
      </c>
      <c r="D28" s="16"/>
      <c r="E28" s="11"/>
      <c r="F28" s="46">
        <v>5.0000000000000001E-3</v>
      </c>
      <c r="G28" s="11">
        <f>+C28*F28</f>
        <v>0</v>
      </c>
      <c r="H28" s="156"/>
    </row>
    <row r="29" spans="1:8" x14ac:dyDescent="0.25">
      <c r="A29" s="156"/>
      <c r="B29" s="10" t="s">
        <v>77</v>
      </c>
      <c r="C29" s="11">
        <f t="shared" si="0"/>
        <v>0</v>
      </c>
      <c r="D29" s="16"/>
      <c r="E29" s="11"/>
      <c r="F29" s="16">
        <v>9.4999999999999998E-3</v>
      </c>
      <c r="G29" s="11"/>
      <c r="H29" s="149"/>
    </row>
    <row r="30" spans="1:8" ht="42.75" x14ac:dyDescent="0.25">
      <c r="A30" s="156"/>
      <c r="B30" s="10" t="s">
        <v>78</v>
      </c>
      <c r="C30" s="11">
        <f t="shared" si="0"/>
        <v>0</v>
      </c>
      <c r="D30" s="16"/>
      <c r="E30" s="11"/>
      <c r="F30" s="46">
        <v>1E-3</v>
      </c>
      <c r="G30" s="11">
        <f t="shared" ref="G30:G31" si="1">+C30*F30</f>
        <v>0</v>
      </c>
      <c r="H30" s="10" t="s">
        <v>79</v>
      </c>
    </row>
    <row r="31" spans="1:8" ht="28.5" x14ac:dyDescent="0.25">
      <c r="A31" s="149"/>
      <c r="B31" s="10" t="s">
        <v>80</v>
      </c>
      <c r="C31" s="11">
        <f t="shared" si="0"/>
        <v>0</v>
      </c>
      <c r="D31" s="18"/>
      <c r="E31" s="18"/>
      <c r="F31" s="46">
        <v>8.6E-3</v>
      </c>
      <c r="G31" s="11"/>
      <c r="H31" s="10" t="s">
        <v>81</v>
      </c>
    </row>
    <row r="32" spans="1:8" x14ac:dyDescent="0.25">
      <c r="A32" s="148" t="s">
        <v>82</v>
      </c>
      <c r="B32" s="10" t="s">
        <v>83</v>
      </c>
      <c r="C32" s="11">
        <f t="shared" si="0"/>
        <v>0</v>
      </c>
      <c r="D32" s="16">
        <v>0.111</v>
      </c>
      <c r="E32" s="11">
        <f>+C32*D32</f>
        <v>0</v>
      </c>
      <c r="F32" s="16">
        <v>0.34649999999999997</v>
      </c>
      <c r="G32" s="11">
        <f t="shared" ref="G32:G38" si="2">+C32*F32</f>
        <v>0</v>
      </c>
      <c r="H32" s="10"/>
    </row>
    <row r="33" spans="1:9" x14ac:dyDescent="0.25">
      <c r="A33" s="156"/>
      <c r="B33" s="10" t="s">
        <v>84</v>
      </c>
      <c r="C33" s="11">
        <f>+E$6</f>
        <v>0</v>
      </c>
      <c r="D33" s="16"/>
      <c r="E33" s="11">
        <f>+C33*D33</f>
        <v>0</v>
      </c>
      <c r="F33" s="16">
        <v>4.0000000000000001E-3</v>
      </c>
      <c r="G33" s="11">
        <f t="shared" si="2"/>
        <v>0</v>
      </c>
      <c r="H33" s="10"/>
    </row>
    <row r="34" spans="1:9" x14ac:dyDescent="0.25">
      <c r="A34" s="149"/>
      <c r="B34" s="10" t="s">
        <v>85</v>
      </c>
      <c r="C34" s="11">
        <f>IF(I44&gt;I43,I43,I44)</f>
        <v>0</v>
      </c>
      <c r="D34" s="16">
        <v>0.05</v>
      </c>
      <c r="E34" s="11">
        <f>+C34*D34</f>
        <v>0</v>
      </c>
      <c r="F34" s="16">
        <v>0.05</v>
      </c>
      <c r="G34" s="11">
        <f t="shared" si="2"/>
        <v>0</v>
      </c>
      <c r="H34" s="10"/>
    </row>
    <row r="35" spans="1:9" ht="28.5" x14ac:dyDescent="0.25">
      <c r="A35" s="156" t="s">
        <v>86</v>
      </c>
      <c r="B35" s="10" t="s">
        <v>87</v>
      </c>
      <c r="C35" s="11">
        <f>+E$17</f>
        <v>0</v>
      </c>
      <c r="D35" s="16"/>
      <c r="E35" s="11"/>
      <c r="F35" s="46">
        <v>6.4999999999999997E-3</v>
      </c>
      <c r="G35" s="11">
        <f t="shared" si="2"/>
        <v>0</v>
      </c>
      <c r="H35" s="10" t="s">
        <v>88</v>
      </c>
    </row>
    <row r="36" spans="1:9" ht="71.25" x14ac:dyDescent="0.25">
      <c r="A36" s="156"/>
      <c r="B36" s="63" t="s">
        <v>89</v>
      </c>
      <c r="C36" s="64">
        <f>+E$17</f>
        <v>0</v>
      </c>
      <c r="D36" s="65"/>
      <c r="E36" s="64"/>
      <c r="F36" s="66">
        <v>0</v>
      </c>
      <c r="G36" s="64">
        <f t="shared" si="2"/>
        <v>0</v>
      </c>
      <c r="H36" s="63" t="s">
        <v>90</v>
      </c>
    </row>
    <row r="37" spans="1:9" ht="28.5" x14ac:dyDescent="0.25">
      <c r="A37" s="156"/>
      <c r="B37" s="12" t="s">
        <v>91</v>
      </c>
      <c r="C37" s="13">
        <f>+E$17</f>
        <v>0</v>
      </c>
      <c r="D37" s="19"/>
      <c r="E37" s="13"/>
      <c r="F37" s="47">
        <v>1.6999999999999999E-3</v>
      </c>
      <c r="G37" s="13">
        <f t="shared" si="2"/>
        <v>0</v>
      </c>
      <c r="H37" s="10" t="s">
        <v>205</v>
      </c>
    </row>
    <row r="38" spans="1:9" ht="71.25" x14ac:dyDescent="0.25">
      <c r="A38" s="156"/>
      <c r="B38" s="12" t="s">
        <v>204</v>
      </c>
      <c r="C38" s="13">
        <f>+E$17</f>
        <v>0</v>
      </c>
      <c r="D38" s="19"/>
      <c r="E38" s="13"/>
      <c r="F38" s="181">
        <v>0</v>
      </c>
      <c r="G38" s="13">
        <f t="shared" si="2"/>
        <v>0</v>
      </c>
      <c r="H38" s="10" t="s">
        <v>214</v>
      </c>
    </row>
    <row r="39" spans="1:9" x14ac:dyDescent="0.25">
      <c r="A39" s="149"/>
      <c r="B39" s="10" t="s">
        <v>92</v>
      </c>
      <c r="C39" s="11"/>
      <c r="D39" s="16"/>
      <c r="E39" s="44">
        <f>+C39*D39</f>
        <v>0</v>
      </c>
      <c r="F39" s="11"/>
      <c r="G39" s="11"/>
      <c r="H39" s="10"/>
    </row>
    <row r="40" spans="1:9" x14ac:dyDescent="0.25">
      <c r="A40" s="148" t="s">
        <v>93</v>
      </c>
      <c r="B40" s="20" t="s">
        <v>94</v>
      </c>
      <c r="C40" s="11"/>
      <c r="D40" s="16"/>
      <c r="E40" s="15">
        <f>SUM(E18:E39)</f>
        <v>0</v>
      </c>
      <c r="F40" s="11"/>
      <c r="G40" s="15">
        <f>SUM(G18:G39)</f>
        <v>0</v>
      </c>
      <c r="H40" s="10"/>
    </row>
    <row r="41" spans="1:9" x14ac:dyDescent="0.25">
      <c r="A41" s="149"/>
      <c r="B41" s="14" t="s">
        <v>95</v>
      </c>
      <c r="C41" s="11"/>
      <c r="D41" s="16"/>
      <c r="E41" s="15">
        <f>E16-E40</f>
        <v>0</v>
      </c>
      <c r="F41" s="11"/>
      <c r="G41" s="15"/>
      <c r="H41" s="10"/>
    </row>
    <row r="42" spans="1:9" x14ac:dyDescent="0.25">
      <c r="A42" s="21"/>
      <c r="B42" s="14" t="s">
        <v>96</v>
      </c>
      <c r="C42" s="11"/>
      <c r="D42" s="16"/>
      <c r="E42" s="15">
        <f>E16+G40</f>
        <v>0</v>
      </c>
      <c r="F42" s="11"/>
      <c r="G42" s="15"/>
      <c r="H42" s="10"/>
    </row>
    <row r="43" spans="1:9" x14ac:dyDescent="0.25">
      <c r="A43" s="22"/>
      <c r="B43" s="23"/>
      <c r="C43" s="24"/>
      <c r="D43" s="22"/>
      <c r="E43" s="22"/>
      <c r="F43" s="22"/>
      <c r="G43" s="22"/>
      <c r="H43" s="23" t="s">
        <v>97</v>
      </c>
      <c r="I43">
        <f>+E6*20%</f>
        <v>0</v>
      </c>
    </row>
    <row r="44" spans="1:9" x14ac:dyDescent="0.25">
      <c r="A44" s="22"/>
      <c r="B44" s="23"/>
      <c r="C44" s="22"/>
      <c r="D44" s="22"/>
      <c r="E44" s="22"/>
      <c r="F44" s="22"/>
      <c r="G44" s="22"/>
      <c r="H44" s="23" t="s">
        <v>98</v>
      </c>
      <c r="I44" s="25">
        <f>E7+E10+E11+E12+E13+E14+E15</f>
        <v>0</v>
      </c>
    </row>
  </sheetData>
  <mergeCells count="13">
    <mergeCell ref="A40:A41"/>
    <mergeCell ref="A2:H2"/>
    <mergeCell ref="A4:A5"/>
    <mergeCell ref="B4:B5"/>
    <mergeCell ref="C4:C5"/>
    <mergeCell ref="D4:E4"/>
    <mergeCell ref="F4:G4"/>
    <mergeCell ref="H4:H5"/>
    <mergeCell ref="A6:A16"/>
    <mergeCell ref="A17:A31"/>
    <mergeCell ref="H27:H29"/>
    <mergeCell ref="A32:A34"/>
    <mergeCell ref="A35:A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44"/>
  <sheetViews>
    <sheetView topLeftCell="A29" workbookViewId="0">
      <selection activeCell="G28" sqref="G28"/>
    </sheetView>
  </sheetViews>
  <sheetFormatPr baseColWidth="10" defaultRowHeight="15" x14ac:dyDescent="0.25"/>
  <cols>
    <col min="1" max="1" width="23.42578125" customWidth="1"/>
    <col min="2" max="2" width="47.42578125" customWidth="1"/>
    <col min="3" max="3" width="10.140625" customWidth="1"/>
    <col min="4" max="4" width="7.140625" bestFit="1" customWidth="1"/>
    <col min="5" max="5" width="10.42578125" bestFit="1" customWidth="1"/>
    <col min="6" max="6" width="7.140625" bestFit="1" customWidth="1"/>
    <col min="7" max="7" width="10.42578125" bestFit="1" customWidth="1"/>
    <col min="8" max="8" width="27.140625" customWidth="1"/>
    <col min="257" max="257" width="23.42578125" customWidth="1"/>
    <col min="258" max="258" width="47.42578125" customWidth="1"/>
    <col min="259" max="259" width="7.7109375" customWidth="1"/>
    <col min="260" max="260" width="7.140625" bestFit="1" customWidth="1"/>
    <col min="261" max="261" width="10.42578125" bestFit="1" customWidth="1"/>
    <col min="262" max="262" width="7.140625" bestFit="1" customWidth="1"/>
    <col min="263" max="263" width="10.42578125" bestFit="1" customWidth="1"/>
    <col min="264" max="264" width="27.140625" customWidth="1"/>
    <col min="513" max="513" width="23.42578125" customWidth="1"/>
    <col min="514" max="514" width="47.42578125" customWidth="1"/>
    <col min="515" max="515" width="7.7109375" customWidth="1"/>
    <col min="516" max="516" width="7.140625" bestFit="1" customWidth="1"/>
    <col min="517" max="517" width="10.42578125" bestFit="1" customWidth="1"/>
    <col min="518" max="518" width="7.140625" bestFit="1" customWidth="1"/>
    <col min="519" max="519" width="10.42578125" bestFit="1" customWidth="1"/>
    <col min="520" max="520" width="27.140625" customWidth="1"/>
    <col min="769" max="769" width="23.42578125" customWidth="1"/>
    <col min="770" max="770" width="47.42578125" customWidth="1"/>
    <col min="771" max="771" width="7.7109375" customWidth="1"/>
    <col min="772" max="772" width="7.140625" bestFit="1" customWidth="1"/>
    <col min="773" max="773" width="10.42578125" bestFit="1" customWidth="1"/>
    <col min="774" max="774" width="7.140625" bestFit="1" customWidth="1"/>
    <col min="775" max="775" width="10.42578125" bestFit="1" customWidth="1"/>
    <col min="776" max="776" width="27.140625" customWidth="1"/>
    <col min="1025" max="1025" width="23.42578125" customWidth="1"/>
    <col min="1026" max="1026" width="47.42578125" customWidth="1"/>
    <col min="1027" max="1027" width="7.7109375" customWidth="1"/>
    <col min="1028" max="1028" width="7.140625" bestFit="1" customWidth="1"/>
    <col min="1029" max="1029" width="10.42578125" bestFit="1" customWidth="1"/>
    <col min="1030" max="1030" width="7.140625" bestFit="1" customWidth="1"/>
    <col min="1031" max="1031" width="10.42578125" bestFit="1" customWidth="1"/>
    <col min="1032" max="1032" width="27.140625" customWidth="1"/>
    <col min="1281" max="1281" width="23.42578125" customWidth="1"/>
    <col min="1282" max="1282" width="47.42578125" customWidth="1"/>
    <col min="1283" max="1283" width="7.7109375" customWidth="1"/>
    <col min="1284" max="1284" width="7.140625" bestFit="1" customWidth="1"/>
    <col min="1285" max="1285" width="10.42578125" bestFit="1" customWidth="1"/>
    <col min="1286" max="1286" width="7.140625" bestFit="1" customWidth="1"/>
    <col min="1287" max="1287" width="10.42578125" bestFit="1" customWidth="1"/>
    <col min="1288" max="1288" width="27.140625" customWidth="1"/>
    <col min="1537" max="1537" width="23.42578125" customWidth="1"/>
    <col min="1538" max="1538" width="47.42578125" customWidth="1"/>
    <col min="1539" max="1539" width="7.7109375" customWidth="1"/>
    <col min="1540" max="1540" width="7.140625" bestFit="1" customWidth="1"/>
    <col min="1541" max="1541" width="10.42578125" bestFit="1" customWidth="1"/>
    <col min="1542" max="1542" width="7.140625" bestFit="1" customWidth="1"/>
    <col min="1543" max="1543" width="10.42578125" bestFit="1" customWidth="1"/>
    <col min="1544" max="1544" width="27.140625" customWidth="1"/>
    <col min="1793" max="1793" width="23.42578125" customWidth="1"/>
    <col min="1794" max="1794" width="47.42578125" customWidth="1"/>
    <col min="1795" max="1795" width="7.7109375" customWidth="1"/>
    <col min="1796" max="1796" width="7.140625" bestFit="1" customWidth="1"/>
    <col min="1797" max="1797" width="10.42578125" bestFit="1" customWidth="1"/>
    <col min="1798" max="1798" width="7.140625" bestFit="1" customWidth="1"/>
    <col min="1799" max="1799" width="10.42578125" bestFit="1" customWidth="1"/>
    <col min="1800" max="1800" width="27.140625" customWidth="1"/>
    <col min="2049" max="2049" width="23.42578125" customWidth="1"/>
    <col min="2050" max="2050" width="47.42578125" customWidth="1"/>
    <col min="2051" max="2051" width="7.7109375" customWidth="1"/>
    <col min="2052" max="2052" width="7.140625" bestFit="1" customWidth="1"/>
    <col min="2053" max="2053" width="10.42578125" bestFit="1" customWidth="1"/>
    <col min="2054" max="2054" width="7.140625" bestFit="1" customWidth="1"/>
    <col min="2055" max="2055" width="10.42578125" bestFit="1" customWidth="1"/>
    <col min="2056" max="2056" width="27.140625" customWidth="1"/>
    <col min="2305" max="2305" width="23.42578125" customWidth="1"/>
    <col min="2306" max="2306" width="47.42578125" customWidth="1"/>
    <col min="2307" max="2307" width="7.7109375" customWidth="1"/>
    <col min="2308" max="2308" width="7.140625" bestFit="1" customWidth="1"/>
    <col min="2309" max="2309" width="10.42578125" bestFit="1" customWidth="1"/>
    <col min="2310" max="2310" width="7.140625" bestFit="1" customWidth="1"/>
    <col min="2311" max="2311" width="10.42578125" bestFit="1" customWidth="1"/>
    <col min="2312" max="2312" width="27.140625" customWidth="1"/>
    <col min="2561" max="2561" width="23.42578125" customWidth="1"/>
    <col min="2562" max="2562" width="47.42578125" customWidth="1"/>
    <col min="2563" max="2563" width="7.7109375" customWidth="1"/>
    <col min="2564" max="2564" width="7.140625" bestFit="1" customWidth="1"/>
    <col min="2565" max="2565" width="10.42578125" bestFit="1" customWidth="1"/>
    <col min="2566" max="2566" width="7.140625" bestFit="1" customWidth="1"/>
    <col min="2567" max="2567" width="10.42578125" bestFit="1" customWidth="1"/>
    <col min="2568" max="2568" width="27.140625" customWidth="1"/>
    <col min="2817" max="2817" width="23.42578125" customWidth="1"/>
    <col min="2818" max="2818" width="47.42578125" customWidth="1"/>
    <col min="2819" max="2819" width="7.7109375" customWidth="1"/>
    <col min="2820" max="2820" width="7.140625" bestFit="1" customWidth="1"/>
    <col min="2821" max="2821" width="10.42578125" bestFit="1" customWidth="1"/>
    <col min="2822" max="2822" width="7.140625" bestFit="1" customWidth="1"/>
    <col min="2823" max="2823" width="10.42578125" bestFit="1" customWidth="1"/>
    <col min="2824" max="2824" width="27.140625" customWidth="1"/>
    <col min="3073" max="3073" width="23.42578125" customWidth="1"/>
    <col min="3074" max="3074" width="47.42578125" customWidth="1"/>
    <col min="3075" max="3075" width="7.7109375" customWidth="1"/>
    <col min="3076" max="3076" width="7.140625" bestFit="1" customWidth="1"/>
    <col min="3077" max="3077" width="10.42578125" bestFit="1" customWidth="1"/>
    <col min="3078" max="3078" width="7.140625" bestFit="1" customWidth="1"/>
    <col min="3079" max="3079" width="10.42578125" bestFit="1" customWidth="1"/>
    <col min="3080" max="3080" width="27.140625" customWidth="1"/>
    <col min="3329" max="3329" width="23.42578125" customWidth="1"/>
    <col min="3330" max="3330" width="47.42578125" customWidth="1"/>
    <col min="3331" max="3331" width="7.7109375" customWidth="1"/>
    <col min="3332" max="3332" width="7.140625" bestFit="1" customWidth="1"/>
    <col min="3333" max="3333" width="10.42578125" bestFit="1" customWidth="1"/>
    <col min="3334" max="3334" width="7.140625" bestFit="1" customWidth="1"/>
    <col min="3335" max="3335" width="10.42578125" bestFit="1" customWidth="1"/>
    <col min="3336" max="3336" width="27.140625" customWidth="1"/>
    <col min="3585" max="3585" width="23.42578125" customWidth="1"/>
    <col min="3586" max="3586" width="47.42578125" customWidth="1"/>
    <col min="3587" max="3587" width="7.7109375" customWidth="1"/>
    <col min="3588" max="3588" width="7.140625" bestFit="1" customWidth="1"/>
    <col min="3589" max="3589" width="10.42578125" bestFit="1" customWidth="1"/>
    <col min="3590" max="3590" width="7.140625" bestFit="1" customWidth="1"/>
    <col min="3591" max="3591" width="10.42578125" bestFit="1" customWidth="1"/>
    <col min="3592" max="3592" width="27.140625" customWidth="1"/>
    <col min="3841" max="3841" width="23.42578125" customWidth="1"/>
    <col min="3842" max="3842" width="47.42578125" customWidth="1"/>
    <col min="3843" max="3843" width="7.7109375" customWidth="1"/>
    <col min="3844" max="3844" width="7.140625" bestFit="1" customWidth="1"/>
    <col min="3845" max="3845" width="10.42578125" bestFit="1" customWidth="1"/>
    <col min="3846" max="3846" width="7.140625" bestFit="1" customWidth="1"/>
    <col min="3847" max="3847" width="10.42578125" bestFit="1" customWidth="1"/>
    <col min="3848" max="3848" width="27.140625" customWidth="1"/>
    <col min="4097" max="4097" width="23.42578125" customWidth="1"/>
    <col min="4098" max="4098" width="47.42578125" customWidth="1"/>
    <col min="4099" max="4099" width="7.7109375" customWidth="1"/>
    <col min="4100" max="4100" width="7.140625" bestFit="1" customWidth="1"/>
    <col min="4101" max="4101" width="10.42578125" bestFit="1" customWidth="1"/>
    <col min="4102" max="4102" width="7.140625" bestFit="1" customWidth="1"/>
    <col min="4103" max="4103" width="10.42578125" bestFit="1" customWidth="1"/>
    <col min="4104" max="4104" width="27.140625" customWidth="1"/>
    <col min="4353" max="4353" width="23.42578125" customWidth="1"/>
    <col min="4354" max="4354" width="47.42578125" customWidth="1"/>
    <col min="4355" max="4355" width="7.7109375" customWidth="1"/>
    <col min="4356" max="4356" width="7.140625" bestFit="1" customWidth="1"/>
    <col min="4357" max="4357" width="10.42578125" bestFit="1" customWidth="1"/>
    <col min="4358" max="4358" width="7.140625" bestFit="1" customWidth="1"/>
    <col min="4359" max="4359" width="10.42578125" bestFit="1" customWidth="1"/>
    <col min="4360" max="4360" width="27.140625" customWidth="1"/>
    <col min="4609" max="4609" width="23.42578125" customWidth="1"/>
    <col min="4610" max="4610" width="47.42578125" customWidth="1"/>
    <col min="4611" max="4611" width="7.7109375" customWidth="1"/>
    <col min="4612" max="4612" width="7.140625" bestFit="1" customWidth="1"/>
    <col min="4613" max="4613" width="10.42578125" bestFit="1" customWidth="1"/>
    <col min="4614" max="4614" width="7.140625" bestFit="1" customWidth="1"/>
    <col min="4615" max="4615" width="10.42578125" bestFit="1" customWidth="1"/>
    <col min="4616" max="4616" width="27.140625" customWidth="1"/>
    <col min="4865" max="4865" width="23.42578125" customWidth="1"/>
    <col min="4866" max="4866" width="47.42578125" customWidth="1"/>
    <col min="4867" max="4867" width="7.7109375" customWidth="1"/>
    <col min="4868" max="4868" width="7.140625" bestFit="1" customWidth="1"/>
    <col min="4869" max="4869" width="10.42578125" bestFit="1" customWidth="1"/>
    <col min="4870" max="4870" width="7.140625" bestFit="1" customWidth="1"/>
    <col min="4871" max="4871" width="10.42578125" bestFit="1" customWidth="1"/>
    <col min="4872" max="4872" width="27.140625" customWidth="1"/>
    <col min="5121" max="5121" width="23.42578125" customWidth="1"/>
    <col min="5122" max="5122" width="47.42578125" customWidth="1"/>
    <col min="5123" max="5123" width="7.7109375" customWidth="1"/>
    <col min="5124" max="5124" width="7.140625" bestFit="1" customWidth="1"/>
    <col min="5125" max="5125" width="10.42578125" bestFit="1" customWidth="1"/>
    <col min="5126" max="5126" width="7.140625" bestFit="1" customWidth="1"/>
    <col min="5127" max="5127" width="10.42578125" bestFit="1" customWidth="1"/>
    <col min="5128" max="5128" width="27.140625" customWidth="1"/>
    <col min="5377" max="5377" width="23.42578125" customWidth="1"/>
    <col min="5378" max="5378" width="47.42578125" customWidth="1"/>
    <col min="5379" max="5379" width="7.7109375" customWidth="1"/>
    <col min="5380" max="5380" width="7.140625" bestFit="1" customWidth="1"/>
    <col min="5381" max="5381" width="10.42578125" bestFit="1" customWidth="1"/>
    <col min="5382" max="5382" width="7.140625" bestFit="1" customWidth="1"/>
    <col min="5383" max="5383" width="10.42578125" bestFit="1" customWidth="1"/>
    <col min="5384" max="5384" width="27.140625" customWidth="1"/>
    <col min="5633" max="5633" width="23.42578125" customWidth="1"/>
    <col min="5634" max="5634" width="47.42578125" customWidth="1"/>
    <col min="5635" max="5635" width="7.7109375" customWidth="1"/>
    <col min="5636" max="5636" width="7.140625" bestFit="1" customWidth="1"/>
    <col min="5637" max="5637" width="10.42578125" bestFit="1" customWidth="1"/>
    <col min="5638" max="5638" width="7.140625" bestFit="1" customWidth="1"/>
    <col min="5639" max="5639" width="10.42578125" bestFit="1" customWidth="1"/>
    <col min="5640" max="5640" width="27.140625" customWidth="1"/>
    <col min="5889" max="5889" width="23.42578125" customWidth="1"/>
    <col min="5890" max="5890" width="47.42578125" customWidth="1"/>
    <col min="5891" max="5891" width="7.7109375" customWidth="1"/>
    <col min="5892" max="5892" width="7.140625" bestFit="1" customWidth="1"/>
    <col min="5893" max="5893" width="10.42578125" bestFit="1" customWidth="1"/>
    <col min="5894" max="5894" width="7.140625" bestFit="1" customWidth="1"/>
    <col min="5895" max="5895" width="10.42578125" bestFit="1" customWidth="1"/>
    <col min="5896" max="5896" width="27.140625" customWidth="1"/>
    <col min="6145" max="6145" width="23.42578125" customWidth="1"/>
    <col min="6146" max="6146" width="47.42578125" customWidth="1"/>
    <col min="6147" max="6147" width="7.7109375" customWidth="1"/>
    <col min="6148" max="6148" width="7.140625" bestFit="1" customWidth="1"/>
    <col min="6149" max="6149" width="10.42578125" bestFit="1" customWidth="1"/>
    <col min="6150" max="6150" width="7.140625" bestFit="1" customWidth="1"/>
    <col min="6151" max="6151" width="10.42578125" bestFit="1" customWidth="1"/>
    <col min="6152" max="6152" width="27.140625" customWidth="1"/>
    <col min="6401" max="6401" width="23.42578125" customWidth="1"/>
    <col min="6402" max="6402" width="47.42578125" customWidth="1"/>
    <col min="6403" max="6403" width="7.7109375" customWidth="1"/>
    <col min="6404" max="6404" width="7.140625" bestFit="1" customWidth="1"/>
    <col min="6405" max="6405" width="10.42578125" bestFit="1" customWidth="1"/>
    <col min="6406" max="6406" width="7.140625" bestFit="1" customWidth="1"/>
    <col min="6407" max="6407" width="10.42578125" bestFit="1" customWidth="1"/>
    <col min="6408" max="6408" width="27.140625" customWidth="1"/>
    <col min="6657" max="6657" width="23.42578125" customWidth="1"/>
    <col min="6658" max="6658" width="47.42578125" customWidth="1"/>
    <col min="6659" max="6659" width="7.7109375" customWidth="1"/>
    <col min="6660" max="6660" width="7.140625" bestFit="1" customWidth="1"/>
    <col min="6661" max="6661" width="10.42578125" bestFit="1" customWidth="1"/>
    <col min="6662" max="6662" width="7.140625" bestFit="1" customWidth="1"/>
    <col min="6663" max="6663" width="10.42578125" bestFit="1" customWidth="1"/>
    <col min="6664" max="6664" width="27.140625" customWidth="1"/>
    <col min="6913" max="6913" width="23.42578125" customWidth="1"/>
    <col min="6914" max="6914" width="47.42578125" customWidth="1"/>
    <col min="6915" max="6915" width="7.7109375" customWidth="1"/>
    <col min="6916" max="6916" width="7.140625" bestFit="1" customWidth="1"/>
    <col min="6917" max="6917" width="10.42578125" bestFit="1" customWidth="1"/>
    <col min="6918" max="6918" width="7.140625" bestFit="1" customWidth="1"/>
    <col min="6919" max="6919" width="10.42578125" bestFit="1" customWidth="1"/>
    <col min="6920" max="6920" width="27.140625" customWidth="1"/>
    <col min="7169" max="7169" width="23.42578125" customWidth="1"/>
    <col min="7170" max="7170" width="47.42578125" customWidth="1"/>
    <col min="7171" max="7171" width="7.7109375" customWidth="1"/>
    <col min="7172" max="7172" width="7.140625" bestFit="1" customWidth="1"/>
    <col min="7173" max="7173" width="10.42578125" bestFit="1" customWidth="1"/>
    <col min="7174" max="7174" width="7.140625" bestFit="1" customWidth="1"/>
    <col min="7175" max="7175" width="10.42578125" bestFit="1" customWidth="1"/>
    <col min="7176" max="7176" width="27.140625" customWidth="1"/>
    <col min="7425" max="7425" width="23.42578125" customWidth="1"/>
    <col min="7426" max="7426" width="47.42578125" customWidth="1"/>
    <col min="7427" max="7427" width="7.7109375" customWidth="1"/>
    <col min="7428" max="7428" width="7.140625" bestFit="1" customWidth="1"/>
    <col min="7429" max="7429" width="10.42578125" bestFit="1" customWidth="1"/>
    <col min="7430" max="7430" width="7.140625" bestFit="1" customWidth="1"/>
    <col min="7431" max="7431" width="10.42578125" bestFit="1" customWidth="1"/>
    <col min="7432" max="7432" width="27.140625" customWidth="1"/>
    <col min="7681" max="7681" width="23.42578125" customWidth="1"/>
    <col min="7682" max="7682" width="47.42578125" customWidth="1"/>
    <col min="7683" max="7683" width="7.7109375" customWidth="1"/>
    <col min="7684" max="7684" width="7.140625" bestFit="1" customWidth="1"/>
    <col min="7685" max="7685" width="10.42578125" bestFit="1" customWidth="1"/>
    <col min="7686" max="7686" width="7.140625" bestFit="1" customWidth="1"/>
    <col min="7687" max="7687" width="10.42578125" bestFit="1" customWidth="1"/>
    <col min="7688" max="7688" width="27.140625" customWidth="1"/>
    <col min="7937" max="7937" width="23.42578125" customWidth="1"/>
    <col min="7938" max="7938" width="47.42578125" customWidth="1"/>
    <col min="7939" max="7939" width="7.7109375" customWidth="1"/>
    <col min="7940" max="7940" width="7.140625" bestFit="1" customWidth="1"/>
    <col min="7941" max="7941" width="10.42578125" bestFit="1" customWidth="1"/>
    <col min="7942" max="7942" width="7.140625" bestFit="1" customWidth="1"/>
    <col min="7943" max="7943" width="10.42578125" bestFit="1" customWidth="1"/>
    <col min="7944" max="7944" width="27.140625" customWidth="1"/>
    <col min="8193" max="8193" width="23.42578125" customWidth="1"/>
    <col min="8194" max="8194" width="47.42578125" customWidth="1"/>
    <col min="8195" max="8195" width="7.7109375" customWidth="1"/>
    <col min="8196" max="8196" width="7.140625" bestFit="1" customWidth="1"/>
    <col min="8197" max="8197" width="10.42578125" bestFit="1" customWidth="1"/>
    <col min="8198" max="8198" width="7.140625" bestFit="1" customWidth="1"/>
    <col min="8199" max="8199" width="10.42578125" bestFit="1" customWidth="1"/>
    <col min="8200" max="8200" width="27.140625" customWidth="1"/>
    <col min="8449" max="8449" width="23.42578125" customWidth="1"/>
    <col min="8450" max="8450" width="47.42578125" customWidth="1"/>
    <col min="8451" max="8451" width="7.7109375" customWidth="1"/>
    <col min="8452" max="8452" width="7.140625" bestFit="1" customWidth="1"/>
    <col min="8453" max="8453" width="10.42578125" bestFit="1" customWidth="1"/>
    <col min="8454" max="8454" width="7.140625" bestFit="1" customWidth="1"/>
    <col min="8455" max="8455" width="10.42578125" bestFit="1" customWidth="1"/>
    <col min="8456" max="8456" width="27.140625" customWidth="1"/>
    <col min="8705" max="8705" width="23.42578125" customWidth="1"/>
    <col min="8706" max="8706" width="47.42578125" customWidth="1"/>
    <col min="8707" max="8707" width="7.7109375" customWidth="1"/>
    <col min="8708" max="8708" width="7.140625" bestFit="1" customWidth="1"/>
    <col min="8709" max="8709" width="10.42578125" bestFit="1" customWidth="1"/>
    <col min="8710" max="8710" width="7.140625" bestFit="1" customWidth="1"/>
    <col min="8711" max="8711" width="10.42578125" bestFit="1" customWidth="1"/>
    <col min="8712" max="8712" width="27.140625" customWidth="1"/>
    <col min="8961" max="8961" width="23.42578125" customWidth="1"/>
    <col min="8962" max="8962" width="47.42578125" customWidth="1"/>
    <col min="8963" max="8963" width="7.7109375" customWidth="1"/>
    <col min="8964" max="8964" width="7.140625" bestFit="1" customWidth="1"/>
    <col min="8965" max="8965" width="10.42578125" bestFit="1" customWidth="1"/>
    <col min="8966" max="8966" width="7.140625" bestFit="1" customWidth="1"/>
    <col min="8967" max="8967" width="10.42578125" bestFit="1" customWidth="1"/>
    <col min="8968" max="8968" width="27.140625" customWidth="1"/>
    <col min="9217" max="9217" width="23.42578125" customWidth="1"/>
    <col min="9218" max="9218" width="47.42578125" customWidth="1"/>
    <col min="9219" max="9219" width="7.7109375" customWidth="1"/>
    <col min="9220" max="9220" width="7.140625" bestFit="1" customWidth="1"/>
    <col min="9221" max="9221" width="10.42578125" bestFit="1" customWidth="1"/>
    <col min="9222" max="9222" width="7.140625" bestFit="1" customWidth="1"/>
    <col min="9223" max="9223" width="10.42578125" bestFit="1" customWidth="1"/>
    <col min="9224" max="9224" width="27.140625" customWidth="1"/>
    <col min="9473" max="9473" width="23.42578125" customWidth="1"/>
    <col min="9474" max="9474" width="47.42578125" customWidth="1"/>
    <col min="9475" max="9475" width="7.7109375" customWidth="1"/>
    <col min="9476" max="9476" width="7.140625" bestFit="1" customWidth="1"/>
    <col min="9477" max="9477" width="10.42578125" bestFit="1" customWidth="1"/>
    <col min="9478" max="9478" width="7.140625" bestFit="1" customWidth="1"/>
    <col min="9479" max="9479" width="10.42578125" bestFit="1" customWidth="1"/>
    <col min="9480" max="9480" width="27.140625" customWidth="1"/>
    <col min="9729" max="9729" width="23.42578125" customWidth="1"/>
    <col min="9730" max="9730" width="47.42578125" customWidth="1"/>
    <col min="9731" max="9731" width="7.7109375" customWidth="1"/>
    <col min="9732" max="9732" width="7.140625" bestFit="1" customWidth="1"/>
    <col min="9733" max="9733" width="10.42578125" bestFit="1" customWidth="1"/>
    <col min="9734" max="9734" width="7.140625" bestFit="1" customWidth="1"/>
    <col min="9735" max="9735" width="10.42578125" bestFit="1" customWidth="1"/>
    <col min="9736" max="9736" width="27.140625" customWidth="1"/>
    <col min="9985" max="9985" width="23.42578125" customWidth="1"/>
    <col min="9986" max="9986" width="47.42578125" customWidth="1"/>
    <col min="9987" max="9987" width="7.7109375" customWidth="1"/>
    <col min="9988" max="9988" width="7.140625" bestFit="1" customWidth="1"/>
    <col min="9989" max="9989" width="10.42578125" bestFit="1" customWidth="1"/>
    <col min="9990" max="9990" width="7.140625" bestFit="1" customWidth="1"/>
    <col min="9991" max="9991" width="10.42578125" bestFit="1" customWidth="1"/>
    <col min="9992" max="9992" width="27.140625" customWidth="1"/>
    <col min="10241" max="10241" width="23.42578125" customWidth="1"/>
    <col min="10242" max="10242" width="47.42578125" customWidth="1"/>
    <col min="10243" max="10243" width="7.7109375" customWidth="1"/>
    <col min="10244" max="10244" width="7.140625" bestFit="1" customWidth="1"/>
    <col min="10245" max="10245" width="10.42578125" bestFit="1" customWidth="1"/>
    <col min="10246" max="10246" width="7.140625" bestFit="1" customWidth="1"/>
    <col min="10247" max="10247" width="10.42578125" bestFit="1" customWidth="1"/>
    <col min="10248" max="10248" width="27.140625" customWidth="1"/>
    <col min="10497" max="10497" width="23.42578125" customWidth="1"/>
    <col min="10498" max="10498" width="47.42578125" customWidth="1"/>
    <col min="10499" max="10499" width="7.7109375" customWidth="1"/>
    <col min="10500" max="10500" width="7.140625" bestFit="1" customWidth="1"/>
    <col min="10501" max="10501" width="10.42578125" bestFit="1" customWidth="1"/>
    <col min="10502" max="10502" width="7.140625" bestFit="1" customWidth="1"/>
    <col min="10503" max="10503" width="10.42578125" bestFit="1" customWidth="1"/>
    <col min="10504" max="10504" width="27.140625" customWidth="1"/>
    <col min="10753" max="10753" width="23.42578125" customWidth="1"/>
    <col min="10754" max="10754" width="47.42578125" customWidth="1"/>
    <col min="10755" max="10755" width="7.7109375" customWidth="1"/>
    <col min="10756" max="10756" width="7.140625" bestFit="1" customWidth="1"/>
    <col min="10757" max="10757" width="10.42578125" bestFit="1" customWidth="1"/>
    <col min="10758" max="10758" width="7.140625" bestFit="1" customWidth="1"/>
    <col min="10759" max="10759" width="10.42578125" bestFit="1" customWidth="1"/>
    <col min="10760" max="10760" width="27.140625" customWidth="1"/>
    <col min="11009" max="11009" width="23.42578125" customWidth="1"/>
    <col min="11010" max="11010" width="47.42578125" customWidth="1"/>
    <col min="11011" max="11011" width="7.7109375" customWidth="1"/>
    <col min="11012" max="11012" width="7.140625" bestFit="1" customWidth="1"/>
    <col min="11013" max="11013" width="10.42578125" bestFit="1" customWidth="1"/>
    <col min="11014" max="11014" width="7.140625" bestFit="1" customWidth="1"/>
    <col min="11015" max="11015" width="10.42578125" bestFit="1" customWidth="1"/>
    <col min="11016" max="11016" width="27.140625" customWidth="1"/>
    <col min="11265" max="11265" width="23.42578125" customWidth="1"/>
    <col min="11266" max="11266" width="47.42578125" customWidth="1"/>
    <col min="11267" max="11267" width="7.7109375" customWidth="1"/>
    <col min="11268" max="11268" width="7.140625" bestFit="1" customWidth="1"/>
    <col min="11269" max="11269" width="10.42578125" bestFit="1" customWidth="1"/>
    <col min="11270" max="11270" width="7.140625" bestFit="1" customWidth="1"/>
    <col min="11271" max="11271" width="10.42578125" bestFit="1" customWidth="1"/>
    <col min="11272" max="11272" width="27.140625" customWidth="1"/>
    <col min="11521" max="11521" width="23.42578125" customWidth="1"/>
    <col min="11522" max="11522" width="47.42578125" customWidth="1"/>
    <col min="11523" max="11523" width="7.7109375" customWidth="1"/>
    <col min="11524" max="11524" width="7.140625" bestFit="1" customWidth="1"/>
    <col min="11525" max="11525" width="10.42578125" bestFit="1" customWidth="1"/>
    <col min="11526" max="11526" width="7.140625" bestFit="1" customWidth="1"/>
    <col min="11527" max="11527" width="10.42578125" bestFit="1" customWidth="1"/>
    <col min="11528" max="11528" width="27.140625" customWidth="1"/>
    <col min="11777" max="11777" width="23.42578125" customWidth="1"/>
    <col min="11778" max="11778" width="47.42578125" customWidth="1"/>
    <col min="11779" max="11779" width="7.7109375" customWidth="1"/>
    <col min="11780" max="11780" width="7.140625" bestFit="1" customWidth="1"/>
    <col min="11781" max="11781" width="10.42578125" bestFit="1" customWidth="1"/>
    <col min="11782" max="11782" width="7.140625" bestFit="1" customWidth="1"/>
    <col min="11783" max="11783" width="10.42578125" bestFit="1" customWidth="1"/>
    <col min="11784" max="11784" width="27.140625" customWidth="1"/>
    <col min="12033" max="12033" width="23.42578125" customWidth="1"/>
    <col min="12034" max="12034" width="47.42578125" customWidth="1"/>
    <col min="12035" max="12035" width="7.7109375" customWidth="1"/>
    <col min="12036" max="12036" width="7.140625" bestFit="1" customWidth="1"/>
    <col min="12037" max="12037" width="10.42578125" bestFit="1" customWidth="1"/>
    <col min="12038" max="12038" width="7.140625" bestFit="1" customWidth="1"/>
    <col min="12039" max="12039" width="10.42578125" bestFit="1" customWidth="1"/>
    <col min="12040" max="12040" width="27.140625" customWidth="1"/>
    <col min="12289" max="12289" width="23.42578125" customWidth="1"/>
    <col min="12290" max="12290" width="47.42578125" customWidth="1"/>
    <col min="12291" max="12291" width="7.7109375" customWidth="1"/>
    <col min="12292" max="12292" width="7.140625" bestFit="1" customWidth="1"/>
    <col min="12293" max="12293" width="10.42578125" bestFit="1" customWidth="1"/>
    <col min="12294" max="12294" width="7.140625" bestFit="1" customWidth="1"/>
    <col min="12295" max="12295" width="10.42578125" bestFit="1" customWidth="1"/>
    <col min="12296" max="12296" width="27.140625" customWidth="1"/>
    <col min="12545" max="12545" width="23.42578125" customWidth="1"/>
    <col min="12546" max="12546" width="47.42578125" customWidth="1"/>
    <col min="12547" max="12547" width="7.7109375" customWidth="1"/>
    <col min="12548" max="12548" width="7.140625" bestFit="1" customWidth="1"/>
    <col min="12549" max="12549" width="10.42578125" bestFit="1" customWidth="1"/>
    <col min="12550" max="12550" width="7.140625" bestFit="1" customWidth="1"/>
    <col min="12551" max="12551" width="10.42578125" bestFit="1" customWidth="1"/>
    <col min="12552" max="12552" width="27.140625" customWidth="1"/>
    <col min="12801" max="12801" width="23.42578125" customWidth="1"/>
    <col min="12802" max="12802" width="47.42578125" customWidth="1"/>
    <col min="12803" max="12803" width="7.7109375" customWidth="1"/>
    <col min="12804" max="12804" width="7.140625" bestFit="1" customWidth="1"/>
    <col min="12805" max="12805" width="10.42578125" bestFit="1" customWidth="1"/>
    <col min="12806" max="12806" width="7.140625" bestFit="1" customWidth="1"/>
    <col min="12807" max="12807" width="10.42578125" bestFit="1" customWidth="1"/>
    <col min="12808" max="12808" width="27.140625" customWidth="1"/>
    <col min="13057" max="13057" width="23.42578125" customWidth="1"/>
    <col min="13058" max="13058" width="47.42578125" customWidth="1"/>
    <col min="13059" max="13059" width="7.7109375" customWidth="1"/>
    <col min="13060" max="13060" width="7.140625" bestFit="1" customWidth="1"/>
    <col min="13061" max="13061" width="10.42578125" bestFit="1" customWidth="1"/>
    <col min="13062" max="13062" width="7.140625" bestFit="1" customWidth="1"/>
    <col min="13063" max="13063" width="10.42578125" bestFit="1" customWidth="1"/>
    <col min="13064" max="13064" width="27.140625" customWidth="1"/>
    <col min="13313" max="13313" width="23.42578125" customWidth="1"/>
    <col min="13314" max="13314" width="47.42578125" customWidth="1"/>
    <col min="13315" max="13315" width="7.7109375" customWidth="1"/>
    <col min="13316" max="13316" width="7.140625" bestFit="1" customWidth="1"/>
    <col min="13317" max="13317" width="10.42578125" bestFit="1" customWidth="1"/>
    <col min="13318" max="13318" width="7.140625" bestFit="1" customWidth="1"/>
    <col min="13319" max="13319" width="10.42578125" bestFit="1" customWidth="1"/>
    <col min="13320" max="13320" width="27.140625" customWidth="1"/>
    <col min="13569" max="13569" width="23.42578125" customWidth="1"/>
    <col min="13570" max="13570" width="47.42578125" customWidth="1"/>
    <col min="13571" max="13571" width="7.7109375" customWidth="1"/>
    <col min="13572" max="13572" width="7.140625" bestFit="1" customWidth="1"/>
    <col min="13573" max="13573" width="10.42578125" bestFit="1" customWidth="1"/>
    <col min="13574" max="13574" width="7.140625" bestFit="1" customWidth="1"/>
    <col min="13575" max="13575" width="10.42578125" bestFit="1" customWidth="1"/>
    <col min="13576" max="13576" width="27.140625" customWidth="1"/>
    <col min="13825" max="13825" width="23.42578125" customWidth="1"/>
    <col min="13826" max="13826" width="47.42578125" customWidth="1"/>
    <col min="13827" max="13827" width="7.7109375" customWidth="1"/>
    <col min="13828" max="13828" width="7.140625" bestFit="1" customWidth="1"/>
    <col min="13829" max="13829" width="10.42578125" bestFit="1" customWidth="1"/>
    <col min="13830" max="13830" width="7.140625" bestFit="1" customWidth="1"/>
    <col min="13831" max="13831" width="10.42578125" bestFit="1" customWidth="1"/>
    <col min="13832" max="13832" width="27.140625" customWidth="1"/>
    <col min="14081" max="14081" width="23.42578125" customWidth="1"/>
    <col min="14082" max="14082" width="47.42578125" customWidth="1"/>
    <col min="14083" max="14083" width="7.7109375" customWidth="1"/>
    <col min="14084" max="14084" width="7.140625" bestFit="1" customWidth="1"/>
    <col min="14085" max="14085" width="10.42578125" bestFit="1" customWidth="1"/>
    <col min="14086" max="14086" width="7.140625" bestFit="1" customWidth="1"/>
    <col min="14087" max="14087" width="10.42578125" bestFit="1" customWidth="1"/>
    <col min="14088" max="14088" width="27.140625" customWidth="1"/>
    <col min="14337" max="14337" width="23.42578125" customWidth="1"/>
    <col min="14338" max="14338" width="47.42578125" customWidth="1"/>
    <col min="14339" max="14339" width="7.7109375" customWidth="1"/>
    <col min="14340" max="14340" width="7.140625" bestFit="1" customWidth="1"/>
    <col min="14341" max="14341" width="10.42578125" bestFit="1" customWidth="1"/>
    <col min="14342" max="14342" width="7.140625" bestFit="1" customWidth="1"/>
    <col min="14343" max="14343" width="10.42578125" bestFit="1" customWidth="1"/>
    <col min="14344" max="14344" width="27.140625" customWidth="1"/>
    <col min="14593" max="14593" width="23.42578125" customWidth="1"/>
    <col min="14594" max="14594" width="47.42578125" customWidth="1"/>
    <col min="14595" max="14595" width="7.7109375" customWidth="1"/>
    <col min="14596" max="14596" width="7.140625" bestFit="1" customWidth="1"/>
    <col min="14597" max="14597" width="10.42578125" bestFit="1" customWidth="1"/>
    <col min="14598" max="14598" width="7.140625" bestFit="1" customWidth="1"/>
    <col min="14599" max="14599" width="10.42578125" bestFit="1" customWidth="1"/>
    <col min="14600" max="14600" width="27.140625" customWidth="1"/>
    <col min="14849" max="14849" width="23.42578125" customWidth="1"/>
    <col min="14850" max="14850" width="47.42578125" customWidth="1"/>
    <col min="14851" max="14851" width="7.7109375" customWidth="1"/>
    <col min="14852" max="14852" width="7.140625" bestFit="1" customWidth="1"/>
    <col min="14853" max="14853" width="10.42578125" bestFit="1" customWidth="1"/>
    <col min="14854" max="14854" width="7.140625" bestFit="1" customWidth="1"/>
    <col min="14855" max="14855" width="10.42578125" bestFit="1" customWidth="1"/>
    <col min="14856" max="14856" width="27.140625" customWidth="1"/>
    <col min="15105" max="15105" width="23.42578125" customWidth="1"/>
    <col min="15106" max="15106" width="47.42578125" customWidth="1"/>
    <col min="15107" max="15107" width="7.7109375" customWidth="1"/>
    <col min="15108" max="15108" width="7.140625" bestFit="1" customWidth="1"/>
    <col min="15109" max="15109" width="10.42578125" bestFit="1" customWidth="1"/>
    <col min="15110" max="15110" width="7.140625" bestFit="1" customWidth="1"/>
    <col min="15111" max="15111" width="10.42578125" bestFit="1" customWidth="1"/>
    <col min="15112" max="15112" width="27.140625" customWidth="1"/>
    <col min="15361" max="15361" width="23.42578125" customWidth="1"/>
    <col min="15362" max="15362" width="47.42578125" customWidth="1"/>
    <col min="15363" max="15363" width="7.7109375" customWidth="1"/>
    <col min="15364" max="15364" width="7.140625" bestFit="1" customWidth="1"/>
    <col min="15365" max="15365" width="10.42578125" bestFit="1" customWidth="1"/>
    <col min="15366" max="15366" width="7.140625" bestFit="1" customWidth="1"/>
    <col min="15367" max="15367" width="10.42578125" bestFit="1" customWidth="1"/>
    <col min="15368" max="15368" width="27.140625" customWidth="1"/>
    <col min="15617" max="15617" width="23.42578125" customWidth="1"/>
    <col min="15618" max="15618" width="47.42578125" customWidth="1"/>
    <col min="15619" max="15619" width="7.7109375" customWidth="1"/>
    <col min="15620" max="15620" width="7.140625" bestFit="1" customWidth="1"/>
    <col min="15621" max="15621" width="10.42578125" bestFit="1" customWidth="1"/>
    <col min="15622" max="15622" width="7.140625" bestFit="1" customWidth="1"/>
    <col min="15623" max="15623" width="10.42578125" bestFit="1" customWidth="1"/>
    <col min="15624" max="15624" width="27.140625" customWidth="1"/>
    <col min="15873" max="15873" width="23.42578125" customWidth="1"/>
    <col min="15874" max="15874" width="47.42578125" customWidth="1"/>
    <col min="15875" max="15875" width="7.7109375" customWidth="1"/>
    <col min="15876" max="15876" width="7.140625" bestFit="1" customWidth="1"/>
    <col min="15877" max="15877" width="10.42578125" bestFit="1" customWidth="1"/>
    <col min="15878" max="15878" width="7.140625" bestFit="1" customWidth="1"/>
    <col min="15879" max="15879" width="10.42578125" bestFit="1" customWidth="1"/>
    <col min="15880" max="15880" width="27.140625" customWidth="1"/>
    <col min="16129" max="16129" width="23.42578125" customWidth="1"/>
    <col min="16130" max="16130" width="47.42578125" customWidth="1"/>
    <col min="16131" max="16131" width="7.7109375" customWidth="1"/>
    <col min="16132" max="16132" width="7.140625" bestFit="1" customWidth="1"/>
    <col min="16133" max="16133" width="10.42578125" bestFit="1" customWidth="1"/>
    <col min="16134" max="16134" width="7.140625" bestFit="1" customWidth="1"/>
    <col min="16135" max="16135" width="10.42578125" bestFit="1" customWidth="1"/>
    <col min="16136" max="16136" width="27.140625" customWidth="1"/>
  </cols>
  <sheetData>
    <row r="1" spans="1:8" ht="18.75" customHeight="1" x14ac:dyDescent="0.25">
      <c r="A1" s="159" t="s">
        <v>216</v>
      </c>
      <c r="B1" s="159"/>
      <c r="C1" s="159"/>
      <c r="D1" s="159"/>
      <c r="E1" s="159"/>
      <c r="F1" s="159"/>
      <c r="G1" s="159"/>
      <c r="H1" s="159"/>
    </row>
    <row r="2" spans="1:8" x14ac:dyDescent="0.25">
      <c r="A2" s="48" t="s">
        <v>203</v>
      </c>
      <c r="B2" s="9"/>
    </row>
    <row r="3" spans="1:8" x14ac:dyDescent="0.25">
      <c r="A3" s="160" t="s">
        <v>43</v>
      </c>
      <c r="B3" s="160" t="s">
        <v>44</v>
      </c>
      <c r="C3" s="160" t="s">
        <v>45</v>
      </c>
      <c r="D3" s="162" t="s">
        <v>46</v>
      </c>
      <c r="E3" s="163"/>
      <c r="F3" s="164" t="s">
        <v>47</v>
      </c>
      <c r="G3" s="164"/>
      <c r="H3" s="160" t="s">
        <v>48</v>
      </c>
    </row>
    <row r="4" spans="1:8" ht="23.25" customHeight="1" x14ac:dyDescent="0.25">
      <c r="A4" s="161"/>
      <c r="B4" s="161"/>
      <c r="C4" s="161"/>
      <c r="D4" s="67" t="s">
        <v>49</v>
      </c>
      <c r="E4" s="67" t="s">
        <v>50</v>
      </c>
      <c r="F4" s="67" t="s">
        <v>51</v>
      </c>
      <c r="G4" s="67" t="s">
        <v>50</v>
      </c>
      <c r="H4" s="161"/>
    </row>
    <row r="5" spans="1:8" x14ac:dyDescent="0.25">
      <c r="A5" s="157" t="s">
        <v>52</v>
      </c>
      <c r="B5" s="10" t="s">
        <v>207</v>
      </c>
      <c r="C5" s="49"/>
      <c r="D5" s="28">
        <v>100</v>
      </c>
      <c r="E5" s="27">
        <f>+C5*5907.34/1200/100*D5</f>
        <v>0</v>
      </c>
      <c r="F5" s="27"/>
      <c r="G5" s="27"/>
      <c r="H5" s="28"/>
    </row>
    <row r="6" spans="1:8" x14ac:dyDescent="0.25">
      <c r="A6" s="165"/>
      <c r="B6" s="10" t="s">
        <v>53</v>
      </c>
      <c r="C6" s="27"/>
      <c r="D6" s="28"/>
      <c r="E6" s="49">
        <v>0</v>
      </c>
      <c r="F6" s="27"/>
      <c r="G6" s="27"/>
      <c r="H6" s="28"/>
    </row>
    <row r="7" spans="1:8" x14ac:dyDescent="0.25">
      <c r="A7" s="165"/>
      <c r="B7" s="10" t="s">
        <v>208</v>
      </c>
      <c r="C7" s="49"/>
      <c r="D7" s="28">
        <v>100</v>
      </c>
      <c r="E7" s="27">
        <f>+C7*5907.34/1200*D7/100</f>
        <v>0</v>
      </c>
      <c r="F7" s="27"/>
      <c r="G7" s="27"/>
      <c r="H7" s="28"/>
    </row>
    <row r="8" spans="1:8" ht="28.5" x14ac:dyDescent="0.25">
      <c r="A8" s="165"/>
      <c r="B8" s="10" t="s">
        <v>209</v>
      </c>
      <c r="C8" s="44"/>
      <c r="D8" s="10">
        <v>100</v>
      </c>
      <c r="E8" s="27">
        <f>+C8*5907.34/1200*D8/100</f>
        <v>0</v>
      </c>
      <c r="F8" s="29"/>
      <c r="G8" s="29"/>
      <c r="H8" s="30"/>
    </row>
    <row r="9" spans="1:8" x14ac:dyDescent="0.25">
      <c r="A9" s="165"/>
      <c r="B9" s="26" t="s">
        <v>54</v>
      </c>
      <c r="C9" s="27"/>
      <c r="D9" s="28"/>
      <c r="E9" s="49">
        <v>0</v>
      </c>
      <c r="F9" s="27"/>
      <c r="G9" s="27"/>
      <c r="H9" s="28"/>
    </row>
    <row r="10" spans="1:8" x14ac:dyDescent="0.25">
      <c r="A10" s="165"/>
      <c r="B10" s="26" t="s">
        <v>55</v>
      </c>
      <c r="C10" s="27"/>
      <c r="D10" s="28"/>
      <c r="E10" s="49">
        <v>0</v>
      </c>
      <c r="F10" s="27"/>
      <c r="G10" s="27"/>
      <c r="H10" s="28"/>
    </row>
    <row r="11" spans="1:8" x14ac:dyDescent="0.25">
      <c r="A11" s="165"/>
      <c r="B11" s="26" t="s">
        <v>56</v>
      </c>
      <c r="C11" s="27"/>
      <c r="D11" s="28"/>
      <c r="E11" s="49">
        <v>0</v>
      </c>
      <c r="F11" s="27"/>
      <c r="G11" s="27"/>
      <c r="H11" s="28"/>
    </row>
    <row r="12" spans="1:8" x14ac:dyDescent="0.25">
      <c r="A12" s="165"/>
      <c r="B12" s="26" t="s">
        <v>57</v>
      </c>
      <c r="C12" s="27"/>
      <c r="D12" s="28"/>
      <c r="E12" s="49">
        <v>0</v>
      </c>
      <c r="F12" s="27"/>
      <c r="G12" s="27"/>
      <c r="H12" s="28"/>
    </row>
    <row r="13" spans="1:8" x14ac:dyDescent="0.25">
      <c r="A13" s="165"/>
      <c r="B13" s="26" t="s">
        <v>59</v>
      </c>
      <c r="C13" s="31"/>
      <c r="D13" s="26"/>
      <c r="E13" s="50">
        <v>0</v>
      </c>
      <c r="F13" s="27"/>
      <c r="G13" s="27"/>
      <c r="H13" s="28"/>
    </row>
    <row r="14" spans="1:8" x14ac:dyDescent="0.25">
      <c r="A14" s="165"/>
      <c r="B14" s="26" t="s">
        <v>60</v>
      </c>
      <c r="C14" s="31"/>
      <c r="D14" s="26"/>
      <c r="E14" s="50">
        <v>0</v>
      </c>
      <c r="F14" s="27"/>
      <c r="G14" s="27"/>
      <c r="H14" s="32"/>
    </row>
    <row r="15" spans="1:8" x14ac:dyDescent="0.25">
      <c r="A15" s="158"/>
      <c r="B15" s="33" t="s">
        <v>61</v>
      </c>
      <c r="C15" s="27"/>
      <c r="D15" s="28"/>
      <c r="E15" s="34">
        <f>SUM(E5:E14)</f>
        <v>0</v>
      </c>
      <c r="F15" s="27"/>
      <c r="G15" s="27"/>
      <c r="H15" s="28"/>
    </row>
    <row r="16" spans="1:8" x14ac:dyDescent="0.25">
      <c r="A16" s="157" t="s">
        <v>62</v>
      </c>
      <c r="B16" s="33" t="s">
        <v>63</v>
      </c>
      <c r="C16" s="27"/>
      <c r="D16" s="35"/>
      <c r="E16" s="34">
        <f>+E5+E7</f>
        <v>0</v>
      </c>
      <c r="F16" s="35"/>
      <c r="G16" s="27"/>
      <c r="H16" s="28"/>
    </row>
    <row r="17" spans="1:8" x14ac:dyDescent="0.25">
      <c r="A17" s="165"/>
      <c r="B17" s="28" t="s">
        <v>65</v>
      </c>
      <c r="C17" s="27">
        <f>+E$16</f>
        <v>0</v>
      </c>
      <c r="D17" s="35"/>
      <c r="E17" s="27"/>
      <c r="F17" s="35">
        <v>5.2499999999999998E-2</v>
      </c>
      <c r="G17" s="27">
        <f>+C17*F17</f>
        <v>0</v>
      </c>
      <c r="H17" s="28"/>
    </row>
    <row r="18" spans="1:8" x14ac:dyDescent="0.25">
      <c r="A18" s="165"/>
      <c r="B18" s="28" t="s">
        <v>66</v>
      </c>
      <c r="C18" s="27">
        <f>+E$16</f>
        <v>0</v>
      </c>
      <c r="D18" s="35"/>
      <c r="E18" s="27"/>
      <c r="F18" s="35">
        <v>1E-3</v>
      </c>
      <c r="G18" s="27">
        <f>+C18*F18</f>
        <v>0</v>
      </c>
      <c r="H18" s="28"/>
    </row>
    <row r="19" spans="1:8" x14ac:dyDescent="0.25">
      <c r="A19" s="165"/>
      <c r="B19" s="28" t="s">
        <v>67</v>
      </c>
      <c r="C19" s="27">
        <f>+E$16</f>
        <v>0</v>
      </c>
      <c r="D19" s="35"/>
      <c r="E19" s="27"/>
      <c r="F19" s="35">
        <v>5.0000000000000001E-3</v>
      </c>
      <c r="G19" s="27">
        <f>+C19*F19</f>
        <v>0</v>
      </c>
      <c r="H19" s="28"/>
    </row>
    <row r="20" spans="1:8" ht="76.5" x14ac:dyDescent="0.25">
      <c r="A20" s="165"/>
      <c r="B20" s="28" t="s">
        <v>68</v>
      </c>
      <c r="C20" s="27">
        <f>E5+E7</f>
        <v>0</v>
      </c>
      <c r="D20" s="35"/>
      <c r="E20" s="27"/>
      <c r="F20" s="35">
        <v>0</v>
      </c>
      <c r="G20" s="27">
        <f>+C20*F20</f>
        <v>0</v>
      </c>
      <c r="H20" s="36" t="s">
        <v>69</v>
      </c>
    </row>
    <row r="21" spans="1:8" x14ac:dyDescent="0.25">
      <c r="A21" s="165"/>
      <c r="B21" s="28" t="s">
        <v>70</v>
      </c>
      <c r="C21" s="27">
        <f>+E$15*98.25%</f>
        <v>0</v>
      </c>
      <c r="D21" s="35">
        <v>6.8000000000000005E-2</v>
      </c>
      <c r="E21" s="27">
        <f>+C21*D21</f>
        <v>0</v>
      </c>
      <c r="F21" s="35"/>
      <c r="G21" s="37"/>
      <c r="H21" s="28"/>
    </row>
    <row r="22" spans="1:8" x14ac:dyDescent="0.25">
      <c r="A22" s="165"/>
      <c r="B22" s="28" t="s">
        <v>71</v>
      </c>
      <c r="C22" s="27">
        <f>+E$15*98.25%</f>
        <v>0</v>
      </c>
      <c r="D22" s="35">
        <v>2.4E-2</v>
      </c>
      <c r="E22" s="27">
        <f>+C22*D22</f>
        <v>0</v>
      </c>
      <c r="F22" s="35"/>
      <c r="G22" s="27"/>
      <c r="H22" s="28"/>
    </row>
    <row r="23" spans="1:8" x14ac:dyDescent="0.25">
      <c r="A23" s="165"/>
      <c r="B23" s="28" t="s">
        <v>72</v>
      </c>
      <c r="C23" s="27">
        <f>+E$15*98.25%</f>
        <v>0</v>
      </c>
      <c r="D23" s="35">
        <v>5.0000000000000001E-3</v>
      </c>
      <c r="E23" s="27">
        <f>+C23*D23</f>
        <v>0</v>
      </c>
      <c r="F23" s="35"/>
      <c r="G23" s="27"/>
      <c r="H23" s="28"/>
    </row>
    <row r="24" spans="1:8" x14ac:dyDescent="0.25">
      <c r="A24" s="165"/>
      <c r="B24" s="28" t="s">
        <v>73</v>
      </c>
      <c r="C24" s="27">
        <f>+E$16</f>
        <v>0</v>
      </c>
      <c r="D24" s="35"/>
      <c r="E24" s="27"/>
      <c r="F24" s="35">
        <v>3.0000000000000001E-3</v>
      </c>
      <c r="G24" s="27">
        <f>+C24*F24</f>
        <v>0</v>
      </c>
      <c r="H24" s="28"/>
    </row>
    <row r="25" spans="1:8" x14ac:dyDescent="0.25">
      <c r="A25" s="165"/>
      <c r="B25" s="28" t="s">
        <v>217</v>
      </c>
      <c r="C25" s="27">
        <f>+E$16</f>
        <v>0</v>
      </c>
      <c r="D25" s="35"/>
      <c r="E25" s="27"/>
      <c r="F25" s="35">
        <v>0.13</v>
      </c>
      <c r="G25" s="27">
        <f>C25*F25</f>
        <v>0</v>
      </c>
      <c r="H25" s="28"/>
    </row>
    <row r="26" spans="1:8" x14ac:dyDescent="0.25">
      <c r="A26" s="165"/>
      <c r="B26" s="28" t="s">
        <v>99</v>
      </c>
      <c r="C26" s="27">
        <f>+E$16</f>
        <v>0</v>
      </c>
      <c r="D26" s="35">
        <v>4.0000000000000001E-3</v>
      </c>
      <c r="E26" s="27">
        <f>C26*D26</f>
        <v>0</v>
      </c>
      <c r="F26" s="35">
        <v>2.0199999999999999E-2</v>
      </c>
      <c r="G26" s="27">
        <f>C26*F26</f>
        <v>0</v>
      </c>
      <c r="H26" s="28"/>
    </row>
    <row r="27" spans="1:8" x14ac:dyDescent="0.25">
      <c r="A27" s="165"/>
      <c r="B27" s="28" t="s">
        <v>100</v>
      </c>
      <c r="C27" s="27">
        <f>+E$16</f>
        <v>0</v>
      </c>
      <c r="D27" s="35">
        <v>6.9000000000000006E-2</v>
      </c>
      <c r="E27" s="27">
        <f>C27*D27</f>
        <v>0</v>
      </c>
      <c r="F27" s="35">
        <v>8.5500000000000007E-2</v>
      </c>
      <c r="G27" s="27">
        <f>C27*F27</f>
        <v>0</v>
      </c>
      <c r="H27" s="28"/>
    </row>
    <row r="28" spans="1:8" ht="42.75" x14ac:dyDescent="0.25">
      <c r="A28" s="165"/>
      <c r="B28" s="10" t="s">
        <v>74</v>
      </c>
      <c r="C28" s="11">
        <f>+E$17</f>
        <v>0</v>
      </c>
      <c r="D28" s="16"/>
      <c r="E28" s="11"/>
      <c r="F28" s="16">
        <v>8.9999999999999993E-3</v>
      </c>
      <c r="G28" s="11">
        <f>+C28*F28</f>
        <v>0</v>
      </c>
      <c r="H28" s="148" t="s">
        <v>75</v>
      </c>
    </row>
    <row r="29" spans="1:8" x14ac:dyDescent="0.25">
      <c r="A29" s="165"/>
      <c r="B29" s="10" t="s">
        <v>76</v>
      </c>
      <c r="C29" s="11">
        <f>+E$17</f>
        <v>0</v>
      </c>
      <c r="D29" s="16"/>
      <c r="E29" s="11"/>
      <c r="F29" s="46">
        <v>5.0000000000000001E-3</v>
      </c>
      <c r="G29" s="11">
        <f>+C29*F29</f>
        <v>0</v>
      </c>
      <c r="H29" s="156"/>
    </row>
    <row r="30" spans="1:8" x14ac:dyDescent="0.25">
      <c r="A30" s="165"/>
      <c r="B30" s="10" t="s">
        <v>77</v>
      </c>
      <c r="C30" s="11">
        <f>+E$17</f>
        <v>0</v>
      </c>
      <c r="D30" s="16"/>
      <c r="E30" s="11"/>
      <c r="F30" s="16">
        <v>9.4999999999999998E-3</v>
      </c>
      <c r="G30" s="11"/>
      <c r="H30" s="149"/>
    </row>
    <row r="31" spans="1:8" ht="28.5" x14ac:dyDescent="0.25">
      <c r="A31" s="165"/>
      <c r="B31" s="10" t="s">
        <v>78</v>
      </c>
      <c r="C31" s="11">
        <f>+E$17</f>
        <v>0</v>
      </c>
      <c r="D31" s="16"/>
      <c r="E31" s="11"/>
      <c r="F31" s="46">
        <v>1E-3</v>
      </c>
      <c r="G31" s="11">
        <f>+C31*F31</f>
        <v>0</v>
      </c>
      <c r="H31" s="10" t="s">
        <v>79</v>
      </c>
    </row>
    <row r="32" spans="1:8" ht="28.5" x14ac:dyDescent="0.25">
      <c r="A32" s="158"/>
      <c r="B32" s="10" t="s">
        <v>80</v>
      </c>
      <c r="C32" s="11">
        <f>+E$17</f>
        <v>0</v>
      </c>
      <c r="D32" s="18"/>
      <c r="E32" s="18"/>
      <c r="F32" s="46">
        <v>8.6E-3</v>
      </c>
      <c r="G32" s="18"/>
      <c r="H32" s="10" t="s">
        <v>81</v>
      </c>
    </row>
    <row r="33" spans="1:8" ht="30" customHeight="1" x14ac:dyDescent="0.25">
      <c r="A33" s="157" t="s">
        <v>101</v>
      </c>
      <c r="B33" s="28" t="s">
        <v>102</v>
      </c>
      <c r="C33" s="27">
        <f>(E15-E6)</f>
        <v>0</v>
      </c>
      <c r="D33" s="35">
        <v>2.8000000000000001E-2</v>
      </c>
      <c r="E33" s="27">
        <f>+C33*D33</f>
        <v>0</v>
      </c>
      <c r="F33" s="35">
        <v>4.2000000000000003E-2</v>
      </c>
      <c r="G33" s="27">
        <f t="shared" ref="G33:G38" si="0">+C33*F33</f>
        <v>0</v>
      </c>
      <c r="H33" s="28"/>
    </row>
    <row r="34" spans="1:8" x14ac:dyDescent="0.25">
      <c r="A34" s="165"/>
      <c r="B34" s="28" t="s">
        <v>103</v>
      </c>
      <c r="C34" s="27">
        <f>(E15-E6)</f>
        <v>0</v>
      </c>
      <c r="D34" s="35">
        <v>6.9500000000000006E-2</v>
      </c>
      <c r="E34" s="27">
        <f>+C34*D34</f>
        <v>0</v>
      </c>
      <c r="F34" s="35">
        <v>0.1255</v>
      </c>
      <c r="G34" s="27">
        <f t="shared" si="0"/>
        <v>0</v>
      </c>
      <c r="H34" s="28"/>
    </row>
    <row r="35" spans="1:8" ht="28.5" x14ac:dyDescent="0.25">
      <c r="A35" s="157" t="s">
        <v>86</v>
      </c>
      <c r="B35" s="10" t="s">
        <v>87</v>
      </c>
      <c r="C35" s="27">
        <f>+E$16</f>
        <v>0</v>
      </c>
      <c r="D35" s="35"/>
      <c r="E35" s="27"/>
      <c r="F35" s="51">
        <v>6.4999999999999997E-3</v>
      </c>
      <c r="G35" s="27">
        <f t="shared" si="0"/>
        <v>0</v>
      </c>
      <c r="H35" s="10" t="s">
        <v>88</v>
      </c>
    </row>
    <row r="36" spans="1:8" ht="99.75" x14ac:dyDescent="0.25">
      <c r="A36" s="165"/>
      <c r="B36" s="63" t="s">
        <v>89</v>
      </c>
      <c r="C36" s="68">
        <f>+E$16</f>
        <v>0</v>
      </c>
      <c r="D36" s="69"/>
      <c r="E36" s="68"/>
      <c r="F36" s="70">
        <v>0</v>
      </c>
      <c r="G36" s="68"/>
      <c r="H36" s="63" t="s">
        <v>90</v>
      </c>
    </row>
    <row r="37" spans="1:8" ht="42.75" x14ac:dyDescent="0.25">
      <c r="A37" s="165"/>
      <c r="B37" s="12" t="s">
        <v>91</v>
      </c>
      <c r="C37" s="31">
        <f>+E$16</f>
        <v>0</v>
      </c>
      <c r="D37" s="38"/>
      <c r="E37" s="31"/>
      <c r="F37" s="52">
        <v>1.6999999999999999E-3</v>
      </c>
      <c r="G37" s="31">
        <f t="shared" si="0"/>
        <v>0</v>
      </c>
      <c r="H37" s="10" t="s">
        <v>205</v>
      </c>
    </row>
    <row r="38" spans="1:8" ht="85.5" x14ac:dyDescent="0.25">
      <c r="A38" s="165"/>
      <c r="B38" s="12" t="s">
        <v>204</v>
      </c>
      <c r="C38" s="31">
        <f>+E$16</f>
        <v>0</v>
      </c>
      <c r="D38" s="38"/>
      <c r="E38" s="31"/>
      <c r="F38" s="182">
        <v>0</v>
      </c>
      <c r="G38" s="31">
        <f t="shared" si="0"/>
        <v>0</v>
      </c>
      <c r="H38" s="10" t="s">
        <v>206</v>
      </c>
    </row>
    <row r="39" spans="1:8" x14ac:dyDescent="0.25">
      <c r="A39" s="158"/>
      <c r="B39" s="28" t="s">
        <v>92</v>
      </c>
      <c r="C39" s="27"/>
      <c r="D39" s="35"/>
      <c r="E39" s="49">
        <f>+C39*D39</f>
        <v>0</v>
      </c>
      <c r="F39" s="27"/>
      <c r="G39" s="27"/>
      <c r="H39" s="28"/>
    </row>
    <row r="40" spans="1:8" x14ac:dyDescent="0.25">
      <c r="A40" s="157" t="s">
        <v>93</v>
      </c>
      <c r="B40" s="39" t="s">
        <v>94</v>
      </c>
      <c r="C40" s="27"/>
      <c r="D40" s="35"/>
      <c r="E40" s="34">
        <f>SUM(E17:E39)</f>
        <v>0</v>
      </c>
      <c r="F40" s="27"/>
      <c r="G40" s="34">
        <f>SUM(G17:G39)</f>
        <v>0</v>
      </c>
      <c r="H40" s="28"/>
    </row>
    <row r="41" spans="1:8" x14ac:dyDescent="0.25">
      <c r="A41" s="158"/>
      <c r="B41" s="33" t="s">
        <v>95</v>
      </c>
      <c r="C41" s="27"/>
      <c r="D41" s="35"/>
      <c r="E41" s="34">
        <f>E15-E40</f>
        <v>0</v>
      </c>
      <c r="F41" s="27"/>
      <c r="G41" s="34"/>
      <c r="H41" s="28"/>
    </row>
    <row r="42" spans="1:8" x14ac:dyDescent="0.25">
      <c r="A42" s="40"/>
      <c r="B42" s="33" t="s">
        <v>96</v>
      </c>
      <c r="C42" s="27"/>
      <c r="D42" s="35"/>
      <c r="E42" s="34">
        <f>E15+G40</f>
        <v>0</v>
      </c>
      <c r="F42" s="27"/>
      <c r="G42" s="34"/>
      <c r="H42" s="28"/>
    </row>
    <row r="43" spans="1:8" x14ac:dyDescent="0.25">
      <c r="B43" s="9"/>
      <c r="C43" s="41"/>
      <c r="H43" s="9"/>
    </row>
    <row r="44" spans="1:8" x14ac:dyDescent="0.25">
      <c r="B44" s="9"/>
      <c r="H44" s="9"/>
    </row>
  </sheetData>
  <mergeCells count="13">
    <mergeCell ref="A40:A41"/>
    <mergeCell ref="A1:H1"/>
    <mergeCell ref="A3:A4"/>
    <mergeCell ref="B3:B4"/>
    <mergeCell ref="C3:C4"/>
    <mergeCell ref="D3:E3"/>
    <mergeCell ref="F3:G3"/>
    <mergeCell ref="H3:H4"/>
    <mergeCell ref="A5:A15"/>
    <mergeCell ref="A16:A32"/>
    <mergeCell ref="H28:H30"/>
    <mergeCell ref="A33:A34"/>
    <mergeCell ref="A35:A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D85"/>
  <sheetViews>
    <sheetView workbookViewId="0">
      <selection activeCell="I8" sqref="I8"/>
    </sheetView>
  </sheetViews>
  <sheetFormatPr baseColWidth="10" defaultRowHeight="15" x14ac:dyDescent="0.25"/>
  <cols>
    <col min="1" max="1" width="104.42578125" customWidth="1"/>
    <col min="2" max="2" width="22.28515625" customWidth="1"/>
    <col min="3" max="3" width="17" customWidth="1"/>
    <col min="4" max="4" width="15.7109375" customWidth="1"/>
    <col min="257" max="257" width="104.42578125" customWidth="1"/>
    <col min="258" max="258" width="22.28515625" customWidth="1"/>
    <col min="259" max="259" width="17" customWidth="1"/>
    <col min="260" max="260" width="15.7109375" customWidth="1"/>
    <col min="513" max="513" width="104.42578125" customWidth="1"/>
    <col min="514" max="514" width="22.28515625" customWidth="1"/>
    <col min="515" max="515" width="17" customWidth="1"/>
    <col min="516" max="516" width="15.7109375" customWidth="1"/>
    <col min="769" max="769" width="104.42578125" customWidth="1"/>
    <col min="770" max="770" width="22.28515625" customWidth="1"/>
    <col min="771" max="771" width="17" customWidth="1"/>
    <col min="772" max="772" width="15.7109375" customWidth="1"/>
    <col min="1025" max="1025" width="104.42578125" customWidth="1"/>
    <col min="1026" max="1026" width="22.28515625" customWidth="1"/>
    <col min="1027" max="1027" width="17" customWidth="1"/>
    <col min="1028" max="1028" width="15.7109375" customWidth="1"/>
    <col min="1281" max="1281" width="104.42578125" customWidth="1"/>
    <col min="1282" max="1282" width="22.28515625" customWidth="1"/>
    <col min="1283" max="1283" width="17" customWidth="1"/>
    <col min="1284" max="1284" width="15.7109375" customWidth="1"/>
    <col min="1537" max="1537" width="104.42578125" customWidth="1"/>
    <col min="1538" max="1538" width="22.28515625" customWidth="1"/>
    <col min="1539" max="1539" width="17" customWidth="1"/>
    <col min="1540" max="1540" width="15.7109375" customWidth="1"/>
    <col min="1793" max="1793" width="104.42578125" customWidth="1"/>
    <col min="1794" max="1794" width="22.28515625" customWidth="1"/>
    <col min="1795" max="1795" width="17" customWidth="1"/>
    <col min="1796" max="1796" width="15.7109375" customWidth="1"/>
    <col min="2049" max="2049" width="104.42578125" customWidth="1"/>
    <col min="2050" max="2050" width="22.28515625" customWidth="1"/>
    <col min="2051" max="2051" width="17" customWidth="1"/>
    <col min="2052" max="2052" width="15.7109375" customWidth="1"/>
    <col min="2305" max="2305" width="104.42578125" customWidth="1"/>
    <col min="2306" max="2306" width="22.28515625" customWidth="1"/>
    <col min="2307" max="2307" width="17" customWidth="1"/>
    <col min="2308" max="2308" width="15.7109375" customWidth="1"/>
    <col min="2561" max="2561" width="104.42578125" customWidth="1"/>
    <col min="2562" max="2562" width="22.28515625" customWidth="1"/>
    <col min="2563" max="2563" width="17" customWidth="1"/>
    <col min="2564" max="2564" width="15.7109375" customWidth="1"/>
    <col min="2817" max="2817" width="104.42578125" customWidth="1"/>
    <col min="2818" max="2818" width="22.28515625" customWidth="1"/>
    <col min="2819" max="2819" width="17" customWidth="1"/>
    <col min="2820" max="2820" width="15.7109375" customWidth="1"/>
    <col min="3073" max="3073" width="104.42578125" customWidth="1"/>
    <col min="3074" max="3074" width="22.28515625" customWidth="1"/>
    <col min="3075" max="3075" width="17" customWidth="1"/>
    <col min="3076" max="3076" width="15.7109375" customWidth="1"/>
    <col min="3329" max="3329" width="104.42578125" customWidth="1"/>
    <col min="3330" max="3330" width="22.28515625" customWidth="1"/>
    <col min="3331" max="3331" width="17" customWidth="1"/>
    <col min="3332" max="3332" width="15.7109375" customWidth="1"/>
    <col min="3585" max="3585" width="104.42578125" customWidth="1"/>
    <col min="3586" max="3586" width="22.28515625" customWidth="1"/>
    <col min="3587" max="3587" width="17" customWidth="1"/>
    <col min="3588" max="3588" width="15.7109375" customWidth="1"/>
    <col min="3841" max="3841" width="104.42578125" customWidth="1"/>
    <col min="3842" max="3842" width="22.28515625" customWidth="1"/>
    <col min="3843" max="3843" width="17" customWidth="1"/>
    <col min="3844" max="3844" width="15.7109375" customWidth="1"/>
    <col min="4097" max="4097" width="104.42578125" customWidth="1"/>
    <col min="4098" max="4098" width="22.28515625" customWidth="1"/>
    <col min="4099" max="4099" width="17" customWidth="1"/>
    <col min="4100" max="4100" width="15.7109375" customWidth="1"/>
    <col min="4353" max="4353" width="104.42578125" customWidth="1"/>
    <col min="4354" max="4354" width="22.28515625" customWidth="1"/>
    <col min="4355" max="4355" width="17" customWidth="1"/>
    <col min="4356" max="4356" width="15.7109375" customWidth="1"/>
    <col min="4609" max="4609" width="104.42578125" customWidth="1"/>
    <col min="4610" max="4610" width="22.28515625" customWidth="1"/>
    <col min="4611" max="4611" width="17" customWidth="1"/>
    <col min="4612" max="4612" width="15.7109375" customWidth="1"/>
    <col min="4865" max="4865" width="104.42578125" customWidth="1"/>
    <col min="4866" max="4866" width="22.28515625" customWidth="1"/>
    <col min="4867" max="4867" width="17" customWidth="1"/>
    <col min="4868" max="4868" width="15.7109375" customWidth="1"/>
    <col min="5121" max="5121" width="104.42578125" customWidth="1"/>
    <col min="5122" max="5122" width="22.28515625" customWidth="1"/>
    <col min="5123" max="5123" width="17" customWidth="1"/>
    <col min="5124" max="5124" width="15.7109375" customWidth="1"/>
    <col min="5377" max="5377" width="104.42578125" customWidth="1"/>
    <col min="5378" max="5378" width="22.28515625" customWidth="1"/>
    <col min="5379" max="5379" width="17" customWidth="1"/>
    <col min="5380" max="5380" width="15.7109375" customWidth="1"/>
    <col min="5633" max="5633" width="104.42578125" customWidth="1"/>
    <col min="5634" max="5634" width="22.28515625" customWidth="1"/>
    <col min="5635" max="5635" width="17" customWidth="1"/>
    <col min="5636" max="5636" width="15.7109375" customWidth="1"/>
    <col min="5889" max="5889" width="104.42578125" customWidth="1"/>
    <col min="5890" max="5890" width="22.28515625" customWidth="1"/>
    <col min="5891" max="5891" width="17" customWidth="1"/>
    <col min="5892" max="5892" width="15.7109375" customWidth="1"/>
    <col min="6145" max="6145" width="104.42578125" customWidth="1"/>
    <col min="6146" max="6146" width="22.28515625" customWidth="1"/>
    <col min="6147" max="6147" width="17" customWidth="1"/>
    <col min="6148" max="6148" width="15.7109375" customWidth="1"/>
    <col min="6401" max="6401" width="104.42578125" customWidth="1"/>
    <col min="6402" max="6402" width="22.28515625" customWidth="1"/>
    <col min="6403" max="6403" width="17" customWidth="1"/>
    <col min="6404" max="6404" width="15.7109375" customWidth="1"/>
    <col min="6657" max="6657" width="104.42578125" customWidth="1"/>
    <col min="6658" max="6658" width="22.28515625" customWidth="1"/>
    <col min="6659" max="6659" width="17" customWidth="1"/>
    <col min="6660" max="6660" width="15.7109375" customWidth="1"/>
    <col min="6913" max="6913" width="104.42578125" customWidth="1"/>
    <col min="6914" max="6914" width="22.28515625" customWidth="1"/>
    <col min="6915" max="6915" width="17" customWidth="1"/>
    <col min="6916" max="6916" width="15.7109375" customWidth="1"/>
    <col min="7169" max="7169" width="104.42578125" customWidth="1"/>
    <col min="7170" max="7170" width="22.28515625" customWidth="1"/>
    <col min="7171" max="7171" width="17" customWidth="1"/>
    <col min="7172" max="7172" width="15.7109375" customWidth="1"/>
    <col min="7425" max="7425" width="104.42578125" customWidth="1"/>
    <col min="7426" max="7426" width="22.28515625" customWidth="1"/>
    <col min="7427" max="7427" width="17" customWidth="1"/>
    <col min="7428" max="7428" width="15.7109375" customWidth="1"/>
    <col min="7681" max="7681" width="104.42578125" customWidth="1"/>
    <col min="7682" max="7682" width="22.28515625" customWidth="1"/>
    <col min="7683" max="7683" width="17" customWidth="1"/>
    <col min="7684" max="7684" width="15.7109375" customWidth="1"/>
    <col min="7937" max="7937" width="104.42578125" customWidth="1"/>
    <col min="7938" max="7938" width="22.28515625" customWidth="1"/>
    <col min="7939" max="7939" width="17" customWidth="1"/>
    <col min="7940" max="7940" width="15.7109375" customWidth="1"/>
    <col min="8193" max="8193" width="104.42578125" customWidth="1"/>
    <col min="8194" max="8194" width="22.28515625" customWidth="1"/>
    <col min="8195" max="8195" width="17" customWidth="1"/>
    <col min="8196" max="8196" width="15.7109375" customWidth="1"/>
    <col min="8449" max="8449" width="104.42578125" customWidth="1"/>
    <col min="8450" max="8450" width="22.28515625" customWidth="1"/>
    <col min="8451" max="8451" width="17" customWidth="1"/>
    <col min="8452" max="8452" width="15.7109375" customWidth="1"/>
    <col min="8705" max="8705" width="104.42578125" customWidth="1"/>
    <col min="8706" max="8706" width="22.28515625" customWidth="1"/>
    <col min="8707" max="8707" width="17" customWidth="1"/>
    <col min="8708" max="8708" width="15.7109375" customWidth="1"/>
    <col min="8961" max="8961" width="104.42578125" customWidth="1"/>
    <col min="8962" max="8962" width="22.28515625" customWidth="1"/>
    <col min="8963" max="8963" width="17" customWidth="1"/>
    <col min="8964" max="8964" width="15.7109375" customWidth="1"/>
    <col min="9217" max="9217" width="104.42578125" customWidth="1"/>
    <col min="9218" max="9218" width="22.28515625" customWidth="1"/>
    <col min="9219" max="9219" width="17" customWidth="1"/>
    <col min="9220" max="9220" width="15.7109375" customWidth="1"/>
    <col min="9473" max="9473" width="104.42578125" customWidth="1"/>
    <col min="9474" max="9474" width="22.28515625" customWidth="1"/>
    <col min="9475" max="9475" width="17" customWidth="1"/>
    <col min="9476" max="9476" width="15.7109375" customWidth="1"/>
    <col min="9729" max="9729" width="104.42578125" customWidth="1"/>
    <col min="9730" max="9730" width="22.28515625" customWidth="1"/>
    <col min="9731" max="9731" width="17" customWidth="1"/>
    <col min="9732" max="9732" width="15.7109375" customWidth="1"/>
    <col min="9985" max="9985" width="104.42578125" customWidth="1"/>
    <col min="9986" max="9986" width="22.28515625" customWidth="1"/>
    <col min="9987" max="9987" width="17" customWidth="1"/>
    <col min="9988" max="9988" width="15.7109375" customWidth="1"/>
    <col min="10241" max="10241" width="104.42578125" customWidth="1"/>
    <col min="10242" max="10242" width="22.28515625" customWidth="1"/>
    <col min="10243" max="10243" width="17" customWidth="1"/>
    <col min="10244" max="10244" width="15.7109375" customWidth="1"/>
    <col min="10497" max="10497" width="104.42578125" customWidth="1"/>
    <col min="10498" max="10498" width="22.28515625" customWidth="1"/>
    <col min="10499" max="10499" width="17" customWidth="1"/>
    <col min="10500" max="10500" width="15.7109375" customWidth="1"/>
    <col min="10753" max="10753" width="104.42578125" customWidth="1"/>
    <col min="10754" max="10754" width="22.28515625" customWidth="1"/>
    <col min="10755" max="10755" width="17" customWidth="1"/>
    <col min="10756" max="10756" width="15.7109375" customWidth="1"/>
    <col min="11009" max="11009" width="104.42578125" customWidth="1"/>
    <col min="11010" max="11010" width="22.28515625" customWidth="1"/>
    <col min="11011" max="11011" width="17" customWidth="1"/>
    <col min="11012" max="11012" width="15.7109375" customWidth="1"/>
    <col min="11265" max="11265" width="104.42578125" customWidth="1"/>
    <col min="11266" max="11266" width="22.28515625" customWidth="1"/>
    <col min="11267" max="11267" width="17" customWidth="1"/>
    <col min="11268" max="11268" width="15.7109375" customWidth="1"/>
    <col min="11521" max="11521" width="104.42578125" customWidth="1"/>
    <col min="11522" max="11522" width="22.28515625" customWidth="1"/>
    <col min="11523" max="11523" width="17" customWidth="1"/>
    <col min="11524" max="11524" width="15.7109375" customWidth="1"/>
    <col min="11777" max="11777" width="104.42578125" customWidth="1"/>
    <col min="11778" max="11778" width="22.28515625" customWidth="1"/>
    <col min="11779" max="11779" width="17" customWidth="1"/>
    <col min="11780" max="11780" width="15.7109375" customWidth="1"/>
    <col min="12033" max="12033" width="104.42578125" customWidth="1"/>
    <col min="12034" max="12034" width="22.28515625" customWidth="1"/>
    <col min="12035" max="12035" width="17" customWidth="1"/>
    <col min="12036" max="12036" width="15.7109375" customWidth="1"/>
    <col min="12289" max="12289" width="104.42578125" customWidth="1"/>
    <col min="12290" max="12290" width="22.28515625" customWidth="1"/>
    <col min="12291" max="12291" width="17" customWidth="1"/>
    <col min="12292" max="12292" width="15.7109375" customWidth="1"/>
    <col min="12545" max="12545" width="104.42578125" customWidth="1"/>
    <col min="12546" max="12546" width="22.28515625" customWidth="1"/>
    <col min="12547" max="12547" width="17" customWidth="1"/>
    <col min="12548" max="12548" width="15.7109375" customWidth="1"/>
    <col min="12801" max="12801" width="104.42578125" customWidth="1"/>
    <col min="12802" max="12802" width="22.28515625" customWidth="1"/>
    <col min="12803" max="12803" width="17" customWidth="1"/>
    <col min="12804" max="12804" width="15.7109375" customWidth="1"/>
    <col min="13057" max="13057" width="104.42578125" customWidth="1"/>
    <col min="13058" max="13058" width="22.28515625" customWidth="1"/>
    <col min="13059" max="13059" width="17" customWidth="1"/>
    <col min="13060" max="13060" width="15.7109375" customWidth="1"/>
    <col min="13313" max="13313" width="104.42578125" customWidth="1"/>
    <col min="13314" max="13314" width="22.28515625" customWidth="1"/>
    <col min="13315" max="13315" width="17" customWidth="1"/>
    <col min="13316" max="13316" width="15.7109375" customWidth="1"/>
    <col min="13569" max="13569" width="104.42578125" customWidth="1"/>
    <col min="13570" max="13570" width="22.28515625" customWidth="1"/>
    <col min="13571" max="13571" width="17" customWidth="1"/>
    <col min="13572" max="13572" width="15.7109375" customWidth="1"/>
    <col min="13825" max="13825" width="104.42578125" customWidth="1"/>
    <col min="13826" max="13826" width="22.28515625" customWidth="1"/>
    <col min="13827" max="13827" width="17" customWidth="1"/>
    <col min="13828" max="13828" width="15.7109375" customWidth="1"/>
    <col min="14081" max="14081" width="104.42578125" customWidth="1"/>
    <col min="14082" max="14082" width="22.28515625" customWidth="1"/>
    <col min="14083" max="14083" width="17" customWidth="1"/>
    <col min="14084" max="14084" width="15.7109375" customWidth="1"/>
    <col min="14337" max="14337" width="104.42578125" customWidth="1"/>
    <col min="14338" max="14338" width="22.28515625" customWidth="1"/>
    <col min="14339" max="14339" width="17" customWidth="1"/>
    <col min="14340" max="14340" width="15.7109375" customWidth="1"/>
    <col min="14593" max="14593" width="104.42578125" customWidth="1"/>
    <col min="14594" max="14594" width="22.28515625" customWidth="1"/>
    <col min="14595" max="14595" width="17" customWidth="1"/>
    <col min="14596" max="14596" width="15.7109375" customWidth="1"/>
    <col min="14849" max="14849" width="104.42578125" customWidth="1"/>
    <col min="14850" max="14850" width="22.28515625" customWidth="1"/>
    <col min="14851" max="14851" width="17" customWidth="1"/>
    <col min="14852" max="14852" width="15.7109375" customWidth="1"/>
    <col min="15105" max="15105" width="104.42578125" customWidth="1"/>
    <col min="15106" max="15106" width="22.28515625" customWidth="1"/>
    <col min="15107" max="15107" width="17" customWidth="1"/>
    <col min="15108" max="15108" width="15.7109375" customWidth="1"/>
    <col min="15361" max="15361" width="104.42578125" customWidth="1"/>
    <col min="15362" max="15362" width="22.28515625" customWidth="1"/>
    <col min="15363" max="15363" width="17" customWidth="1"/>
    <col min="15364" max="15364" width="15.7109375" customWidth="1"/>
    <col min="15617" max="15617" width="104.42578125" customWidth="1"/>
    <col min="15618" max="15618" width="22.28515625" customWidth="1"/>
    <col min="15619" max="15619" width="17" customWidth="1"/>
    <col min="15620" max="15620" width="15.7109375" customWidth="1"/>
    <col min="15873" max="15873" width="104.42578125" customWidth="1"/>
    <col min="15874" max="15874" width="22.28515625" customWidth="1"/>
    <col min="15875" max="15875" width="17" customWidth="1"/>
    <col min="15876" max="15876" width="15.7109375" customWidth="1"/>
    <col min="16129" max="16129" width="104.42578125" customWidth="1"/>
    <col min="16130" max="16130" width="22.28515625" customWidth="1"/>
    <col min="16131" max="16131" width="17" customWidth="1"/>
    <col min="16132" max="16132" width="15.7109375" customWidth="1"/>
  </cols>
  <sheetData>
    <row r="2" spans="1:4" ht="18.75" x14ac:dyDescent="0.3">
      <c r="A2" s="169" t="s">
        <v>104</v>
      </c>
      <c r="B2" s="170"/>
      <c r="C2" s="170"/>
      <c r="D2" s="171"/>
    </row>
    <row r="4" spans="1:4" ht="45" x14ac:dyDescent="0.25">
      <c r="A4" s="33" t="s">
        <v>105</v>
      </c>
      <c r="B4" s="33" t="s">
        <v>106</v>
      </c>
      <c r="C4" s="33" t="s">
        <v>107</v>
      </c>
      <c r="D4" s="33" t="s">
        <v>48</v>
      </c>
    </row>
    <row r="5" spans="1:4" x14ac:dyDescent="0.25">
      <c r="A5" s="166"/>
      <c r="B5" s="167"/>
      <c r="C5" s="167"/>
      <c r="D5" s="168"/>
    </row>
    <row r="6" spans="1:4" x14ac:dyDescent="0.25">
      <c r="A6" s="28" t="s">
        <v>108</v>
      </c>
      <c r="B6" s="28"/>
      <c r="C6" s="28" t="s">
        <v>109</v>
      </c>
      <c r="D6" s="28"/>
    </row>
    <row r="7" spans="1:4" ht="90" x14ac:dyDescent="0.25">
      <c r="A7" s="28" t="s">
        <v>110</v>
      </c>
      <c r="B7" s="28" t="s">
        <v>109</v>
      </c>
      <c r="C7" s="28"/>
      <c r="D7" s="28" t="s">
        <v>111</v>
      </c>
    </row>
    <row r="8" spans="1:4" ht="105" x14ac:dyDescent="0.25">
      <c r="A8" s="28" t="s">
        <v>112</v>
      </c>
      <c r="B8" s="28" t="s">
        <v>109</v>
      </c>
      <c r="C8" s="28"/>
      <c r="D8" s="28" t="s">
        <v>113</v>
      </c>
    </row>
    <row r="9" spans="1:4" x14ac:dyDescent="0.25">
      <c r="A9" s="28" t="s">
        <v>114</v>
      </c>
      <c r="B9" s="157" t="s">
        <v>109</v>
      </c>
      <c r="C9" s="157"/>
      <c r="D9" s="157" t="s">
        <v>115</v>
      </c>
    </row>
    <row r="10" spans="1:4" ht="74.25" customHeight="1" x14ac:dyDescent="0.25">
      <c r="A10" s="28" t="s">
        <v>116</v>
      </c>
      <c r="B10" s="158"/>
      <c r="C10" s="158"/>
      <c r="D10" s="158"/>
    </row>
    <row r="11" spans="1:4" ht="15" customHeight="1" x14ac:dyDescent="0.25">
      <c r="A11" s="28" t="s">
        <v>117</v>
      </c>
      <c r="B11" s="172" t="s">
        <v>118</v>
      </c>
      <c r="C11" s="173"/>
      <c r="D11" s="174"/>
    </row>
    <row r="12" spans="1:4" x14ac:dyDescent="0.25">
      <c r="A12" s="28" t="s">
        <v>119</v>
      </c>
      <c r="B12" s="175"/>
      <c r="C12" s="176"/>
      <c r="D12" s="177"/>
    </row>
    <row r="13" spans="1:4" x14ac:dyDescent="0.25">
      <c r="A13" s="28" t="s">
        <v>120</v>
      </c>
      <c r="B13" s="175"/>
      <c r="C13" s="176"/>
      <c r="D13" s="177"/>
    </row>
    <row r="14" spans="1:4" x14ac:dyDescent="0.25">
      <c r="A14" s="28" t="s">
        <v>121</v>
      </c>
      <c r="B14" s="175"/>
      <c r="C14" s="176"/>
      <c r="D14" s="177"/>
    </row>
    <row r="15" spans="1:4" x14ac:dyDescent="0.25">
      <c r="A15" s="28" t="s">
        <v>122</v>
      </c>
      <c r="B15" s="175"/>
      <c r="C15" s="176"/>
      <c r="D15" s="177"/>
    </row>
    <row r="16" spans="1:4" x14ac:dyDescent="0.25">
      <c r="A16" s="28" t="s">
        <v>123</v>
      </c>
      <c r="B16" s="175"/>
      <c r="C16" s="176"/>
      <c r="D16" s="177"/>
    </row>
    <row r="17" spans="1:4" x14ac:dyDescent="0.25">
      <c r="A17" s="28" t="s">
        <v>124</v>
      </c>
      <c r="B17" s="175"/>
      <c r="C17" s="176"/>
      <c r="D17" s="177"/>
    </row>
    <row r="18" spans="1:4" x14ac:dyDescent="0.25">
      <c r="A18" s="28" t="s">
        <v>125</v>
      </c>
      <c r="B18" s="28" t="s">
        <v>109</v>
      </c>
      <c r="C18" s="28"/>
      <c r="D18" s="28"/>
    </row>
    <row r="19" spans="1:4" x14ac:dyDescent="0.25">
      <c r="A19" s="28" t="s">
        <v>126</v>
      </c>
      <c r="B19" s="175" t="s">
        <v>118</v>
      </c>
      <c r="C19" s="176"/>
      <c r="D19" s="177"/>
    </row>
    <row r="20" spans="1:4" x14ac:dyDescent="0.25">
      <c r="A20" s="28" t="s">
        <v>127</v>
      </c>
      <c r="B20" s="175"/>
      <c r="C20" s="176"/>
      <c r="D20" s="177"/>
    </row>
    <row r="21" spans="1:4" x14ac:dyDescent="0.25">
      <c r="A21" s="28" t="s">
        <v>128</v>
      </c>
      <c r="B21" s="175"/>
      <c r="C21" s="176"/>
      <c r="D21" s="177"/>
    </row>
    <row r="22" spans="1:4" x14ac:dyDescent="0.25">
      <c r="A22" s="28" t="s">
        <v>129</v>
      </c>
      <c r="B22" s="175"/>
      <c r="C22" s="176"/>
      <c r="D22" s="177"/>
    </row>
    <row r="23" spans="1:4" x14ac:dyDescent="0.25">
      <c r="A23" s="28" t="s">
        <v>130</v>
      </c>
      <c r="B23" s="175"/>
      <c r="C23" s="176"/>
      <c r="D23" s="177"/>
    </row>
    <row r="24" spans="1:4" x14ac:dyDescent="0.25">
      <c r="A24" s="28" t="s">
        <v>131</v>
      </c>
      <c r="B24" s="175"/>
      <c r="C24" s="176"/>
      <c r="D24" s="177"/>
    </row>
    <row r="25" spans="1:4" x14ac:dyDescent="0.25">
      <c r="A25" s="28" t="s">
        <v>132</v>
      </c>
      <c r="B25" s="175"/>
      <c r="C25" s="176"/>
      <c r="D25" s="177"/>
    </row>
    <row r="26" spans="1:4" x14ac:dyDescent="0.25">
      <c r="A26" s="28" t="s">
        <v>133</v>
      </c>
      <c r="B26" s="175"/>
      <c r="C26" s="176"/>
      <c r="D26" s="177"/>
    </row>
    <row r="27" spans="1:4" x14ac:dyDescent="0.25">
      <c r="A27" s="28" t="s">
        <v>134</v>
      </c>
      <c r="B27" s="175"/>
      <c r="C27" s="176"/>
      <c r="D27" s="177"/>
    </row>
    <row r="28" spans="1:4" x14ac:dyDescent="0.25">
      <c r="A28" s="28" t="s">
        <v>135</v>
      </c>
      <c r="B28" s="175"/>
      <c r="C28" s="176"/>
      <c r="D28" s="177"/>
    </row>
    <row r="29" spans="1:4" x14ac:dyDescent="0.25">
      <c r="A29" s="28" t="s">
        <v>136</v>
      </c>
      <c r="B29" s="178"/>
      <c r="C29" s="179"/>
      <c r="D29" s="180"/>
    </row>
    <row r="30" spans="1:4" x14ac:dyDescent="0.25">
      <c r="A30" s="28" t="s">
        <v>137</v>
      </c>
      <c r="B30" s="42" t="s">
        <v>109</v>
      </c>
      <c r="C30" s="28"/>
      <c r="D30" s="28"/>
    </row>
    <row r="31" spans="1:4" x14ac:dyDescent="0.25">
      <c r="A31" s="28" t="s">
        <v>138</v>
      </c>
      <c r="B31" s="172" t="s">
        <v>118</v>
      </c>
      <c r="C31" s="173"/>
      <c r="D31" s="174"/>
    </row>
    <row r="32" spans="1:4" x14ac:dyDescent="0.25">
      <c r="A32" s="28" t="s">
        <v>139</v>
      </c>
      <c r="B32" s="178"/>
      <c r="C32" s="179"/>
      <c r="D32" s="180"/>
    </row>
    <row r="33" spans="1:4" x14ac:dyDescent="0.25">
      <c r="A33" s="28" t="s">
        <v>140</v>
      </c>
      <c r="B33" s="28" t="s">
        <v>109</v>
      </c>
      <c r="C33" s="28"/>
      <c r="D33" s="28"/>
    </row>
    <row r="34" spans="1:4" x14ac:dyDescent="0.25">
      <c r="A34" s="28" t="s">
        <v>141</v>
      </c>
      <c r="B34" s="28"/>
      <c r="C34" s="28" t="s">
        <v>109</v>
      </c>
      <c r="D34" s="28"/>
    </row>
    <row r="35" spans="1:4" x14ac:dyDescent="0.25">
      <c r="A35" s="28" t="s">
        <v>142</v>
      </c>
      <c r="B35" s="28" t="s">
        <v>109</v>
      </c>
      <c r="C35" s="28"/>
      <c r="D35" s="28"/>
    </row>
    <row r="36" spans="1:4" ht="30" x14ac:dyDescent="0.25">
      <c r="A36" s="28" t="s">
        <v>143</v>
      </c>
      <c r="B36" s="28" t="s">
        <v>109</v>
      </c>
      <c r="C36" s="28"/>
      <c r="D36" s="28"/>
    </row>
    <row r="37" spans="1:4" x14ac:dyDescent="0.25">
      <c r="A37" s="28" t="s">
        <v>144</v>
      </c>
      <c r="B37" s="28" t="s">
        <v>109</v>
      </c>
      <c r="C37" s="28"/>
      <c r="D37" s="28"/>
    </row>
    <row r="38" spans="1:4" x14ac:dyDescent="0.25">
      <c r="A38" s="28" t="s">
        <v>145</v>
      </c>
      <c r="B38" s="28" t="s">
        <v>109</v>
      </c>
      <c r="C38" s="28"/>
      <c r="D38" s="28"/>
    </row>
    <row r="39" spans="1:4" x14ac:dyDescent="0.25">
      <c r="A39" s="28" t="s">
        <v>146</v>
      </c>
      <c r="B39" s="28" t="s">
        <v>109</v>
      </c>
      <c r="C39" s="28"/>
      <c r="D39" s="28"/>
    </row>
    <row r="40" spans="1:4" x14ac:dyDescent="0.25">
      <c r="A40" s="28" t="s">
        <v>147</v>
      </c>
      <c r="B40" s="172" t="s">
        <v>118</v>
      </c>
      <c r="C40" s="173"/>
      <c r="D40" s="174"/>
    </row>
    <row r="41" spans="1:4" x14ac:dyDescent="0.25">
      <c r="A41" s="28" t="s">
        <v>148</v>
      </c>
      <c r="B41" s="178"/>
      <c r="C41" s="179"/>
      <c r="D41" s="180"/>
    </row>
    <row r="42" spans="1:4" x14ac:dyDescent="0.25">
      <c r="A42" s="28" t="s">
        <v>149</v>
      </c>
      <c r="B42" s="28"/>
      <c r="C42" s="28" t="s">
        <v>109</v>
      </c>
      <c r="D42" s="28"/>
    </row>
    <row r="43" spans="1:4" x14ac:dyDescent="0.25">
      <c r="A43" s="28" t="s">
        <v>150</v>
      </c>
      <c r="B43" s="28"/>
      <c r="C43" s="28" t="s">
        <v>109</v>
      </c>
      <c r="D43" s="28"/>
    </row>
    <row r="44" spans="1:4" x14ac:dyDescent="0.25">
      <c r="A44" s="28" t="s">
        <v>151</v>
      </c>
      <c r="B44" s="172" t="s">
        <v>118</v>
      </c>
      <c r="C44" s="173"/>
      <c r="D44" s="174"/>
    </row>
    <row r="45" spans="1:4" x14ac:dyDescent="0.25">
      <c r="A45" s="28" t="s">
        <v>152</v>
      </c>
      <c r="B45" s="178"/>
      <c r="C45" s="179"/>
      <c r="D45" s="180"/>
    </row>
    <row r="46" spans="1:4" x14ac:dyDescent="0.25">
      <c r="A46" s="28" t="s">
        <v>153</v>
      </c>
      <c r="B46" s="28" t="s">
        <v>109</v>
      </c>
      <c r="C46" s="28"/>
      <c r="D46" s="28"/>
    </row>
    <row r="47" spans="1:4" x14ac:dyDescent="0.25">
      <c r="A47" s="28" t="s">
        <v>154</v>
      </c>
      <c r="B47" s="28" t="s">
        <v>109</v>
      </c>
      <c r="C47" s="28"/>
      <c r="D47" s="28"/>
    </row>
    <row r="48" spans="1:4" x14ac:dyDescent="0.25">
      <c r="A48" s="28" t="s">
        <v>155</v>
      </c>
      <c r="B48" s="28"/>
      <c r="C48" s="28" t="s">
        <v>109</v>
      </c>
      <c r="D48" s="28"/>
    </row>
    <row r="49" spans="1:4" x14ac:dyDescent="0.25">
      <c r="A49" s="28" t="s">
        <v>156</v>
      </c>
      <c r="B49" s="28"/>
      <c r="C49" s="28" t="s">
        <v>109</v>
      </c>
      <c r="D49" s="28"/>
    </row>
    <row r="50" spans="1:4" x14ac:dyDescent="0.25">
      <c r="A50" s="28" t="s">
        <v>157</v>
      </c>
      <c r="B50" s="172" t="s">
        <v>118</v>
      </c>
      <c r="C50" s="173"/>
      <c r="D50" s="174"/>
    </row>
    <row r="51" spans="1:4" x14ac:dyDescent="0.25">
      <c r="A51" s="28" t="s">
        <v>158</v>
      </c>
      <c r="B51" s="175"/>
      <c r="C51" s="176"/>
      <c r="D51" s="177"/>
    </row>
    <row r="52" spans="1:4" x14ac:dyDescent="0.25">
      <c r="A52" s="28" t="s">
        <v>159</v>
      </c>
      <c r="B52" s="178"/>
      <c r="C52" s="179"/>
      <c r="D52" s="180"/>
    </row>
    <row r="53" spans="1:4" x14ac:dyDescent="0.25">
      <c r="A53" s="28" t="s">
        <v>160</v>
      </c>
      <c r="B53" s="28"/>
      <c r="C53" s="28" t="s">
        <v>109</v>
      </c>
      <c r="D53" s="28"/>
    </row>
    <row r="54" spans="1:4" x14ac:dyDescent="0.25">
      <c r="A54" s="28" t="s">
        <v>161</v>
      </c>
      <c r="B54" s="166" t="s">
        <v>162</v>
      </c>
      <c r="C54" s="167"/>
      <c r="D54" s="168"/>
    </row>
    <row r="55" spans="1:4" x14ac:dyDescent="0.25">
      <c r="A55" s="28" t="s">
        <v>163</v>
      </c>
      <c r="B55" s="28"/>
      <c r="C55" s="28" t="s">
        <v>109</v>
      </c>
      <c r="D55" s="28"/>
    </row>
    <row r="56" spans="1:4" ht="75" x14ac:dyDescent="0.25">
      <c r="A56" s="28" t="s">
        <v>164</v>
      </c>
      <c r="B56" s="28" t="s">
        <v>109</v>
      </c>
      <c r="C56" s="28"/>
      <c r="D56" s="28" t="s">
        <v>165</v>
      </c>
    </row>
    <row r="57" spans="1:4" ht="30" x14ac:dyDescent="0.25">
      <c r="A57" s="28" t="s">
        <v>166</v>
      </c>
      <c r="B57" s="166" t="s">
        <v>162</v>
      </c>
      <c r="C57" s="167"/>
      <c r="D57" s="168"/>
    </row>
    <row r="58" spans="1:4" x14ac:dyDescent="0.25">
      <c r="A58" s="28" t="s">
        <v>167</v>
      </c>
      <c r="B58" s="28"/>
      <c r="C58" s="28" t="s">
        <v>109</v>
      </c>
      <c r="D58" s="28"/>
    </row>
    <row r="59" spans="1:4" x14ac:dyDescent="0.25">
      <c r="A59" s="28" t="s">
        <v>168</v>
      </c>
      <c r="B59" s="28"/>
      <c r="C59" s="28" t="s">
        <v>109</v>
      </c>
      <c r="D59" s="28"/>
    </row>
    <row r="60" spans="1:4" x14ac:dyDescent="0.25">
      <c r="A60" s="28" t="s">
        <v>169</v>
      </c>
      <c r="B60" s="28"/>
      <c r="C60" s="28" t="s">
        <v>109</v>
      </c>
      <c r="D60" s="28"/>
    </row>
    <row r="61" spans="1:4" x14ac:dyDescent="0.25">
      <c r="A61" s="28" t="s">
        <v>170</v>
      </c>
      <c r="B61" s="28"/>
      <c r="C61" s="28" t="s">
        <v>109</v>
      </c>
      <c r="D61" s="28"/>
    </row>
    <row r="62" spans="1:4" x14ac:dyDescent="0.25">
      <c r="A62" s="28" t="s">
        <v>171</v>
      </c>
      <c r="B62" s="28"/>
      <c r="C62" s="42" t="s">
        <v>109</v>
      </c>
      <c r="D62" s="28"/>
    </row>
    <row r="63" spans="1:4" x14ac:dyDescent="0.25">
      <c r="A63" s="28" t="s">
        <v>172</v>
      </c>
      <c r="B63" s="166" t="s">
        <v>162</v>
      </c>
      <c r="C63" s="167"/>
      <c r="D63" s="168"/>
    </row>
    <row r="64" spans="1:4" x14ac:dyDescent="0.25">
      <c r="A64" s="28" t="s">
        <v>173</v>
      </c>
      <c r="B64" s="28" t="s">
        <v>109</v>
      </c>
      <c r="C64" s="28"/>
      <c r="D64" s="28"/>
    </row>
    <row r="65" spans="1:4" x14ac:dyDescent="0.25">
      <c r="A65" s="28" t="s">
        <v>174</v>
      </c>
      <c r="B65" s="28"/>
      <c r="C65" s="42" t="s">
        <v>109</v>
      </c>
      <c r="D65" s="28"/>
    </row>
    <row r="66" spans="1:4" x14ac:dyDescent="0.25">
      <c r="A66" s="28" t="s">
        <v>175</v>
      </c>
      <c r="B66" s="28" t="s">
        <v>109</v>
      </c>
      <c r="C66" s="28"/>
      <c r="D66" s="28"/>
    </row>
    <row r="67" spans="1:4" x14ac:dyDescent="0.25">
      <c r="A67" s="28" t="s">
        <v>176</v>
      </c>
      <c r="B67" s="28" t="s">
        <v>109</v>
      </c>
      <c r="C67" s="28"/>
      <c r="D67" s="28"/>
    </row>
    <row r="68" spans="1:4" x14ac:dyDescent="0.25">
      <c r="A68" s="28" t="s">
        <v>177</v>
      </c>
      <c r="B68" s="28" t="s">
        <v>109</v>
      </c>
      <c r="C68" s="28"/>
      <c r="D68" s="28"/>
    </row>
    <row r="69" spans="1:4" x14ac:dyDescent="0.25">
      <c r="A69" s="28" t="s">
        <v>178</v>
      </c>
      <c r="B69" s="28"/>
      <c r="C69" s="28" t="s">
        <v>109</v>
      </c>
      <c r="D69" s="28"/>
    </row>
    <row r="70" spans="1:4" x14ac:dyDescent="0.25">
      <c r="A70" s="28" t="s">
        <v>179</v>
      </c>
      <c r="B70" s="28"/>
      <c r="C70" s="28" t="s">
        <v>109</v>
      </c>
      <c r="D70" s="28"/>
    </row>
    <row r="71" spans="1:4" x14ac:dyDescent="0.25">
      <c r="A71" s="28" t="s">
        <v>180</v>
      </c>
      <c r="B71" s="166" t="s">
        <v>162</v>
      </c>
      <c r="C71" s="167"/>
      <c r="D71" s="168"/>
    </row>
    <row r="72" spans="1:4" x14ac:dyDescent="0.25">
      <c r="A72" s="28" t="s">
        <v>181</v>
      </c>
      <c r="B72" s="28"/>
      <c r="C72" s="28" t="s">
        <v>109</v>
      </c>
      <c r="D72" s="28"/>
    </row>
    <row r="73" spans="1:4" x14ac:dyDescent="0.25">
      <c r="A73" s="28" t="s">
        <v>182</v>
      </c>
      <c r="B73" s="28" t="s">
        <v>109</v>
      </c>
      <c r="C73" s="28"/>
      <c r="D73" s="28"/>
    </row>
    <row r="74" spans="1:4" x14ac:dyDescent="0.25">
      <c r="A74" s="28" t="s">
        <v>183</v>
      </c>
      <c r="B74" s="28" t="s">
        <v>109</v>
      </c>
      <c r="C74" s="28"/>
      <c r="D74" s="28"/>
    </row>
    <row r="75" spans="1:4" x14ac:dyDescent="0.25">
      <c r="A75" s="28" t="s">
        <v>184</v>
      </c>
      <c r="B75" s="28" t="s">
        <v>109</v>
      </c>
      <c r="C75" s="28"/>
      <c r="D75" s="28"/>
    </row>
    <row r="76" spans="1:4" x14ac:dyDescent="0.25">
      <c r="A76" s="28" t="s">
        <v>185</v>
      </c>
      <c r="B76" s="28" t="s">
        <v>109</v>
      </c>
      <c r="C76" s="28"/>
      <c r="D76" s="28"/>
    </row>
    <row r="77" spans="1:4" x14ac:dyDescent="0.25">
      <c r="A77" s="28" t="s">
        <v>186</v>
      </c>
      <c r="B77" s="28" t="s">
        <v>109</v>
      </c>
      <c r="C77" s="28"/>
      <c r="D77" s="28"/>
    </row>
    <row r="78" spans="1:4" x14ac:dyDescent="0.25">
      <c r="A78" s="28" t="s">
        <v>187</v>
      </c>
      <c r="B78" s="28"/>
      <c r="C78" s="28" t="s">
        <v>109</v>
      </c>
      <c r="D78" s="157" t="s">
        <v>188</v>
      </c>
    </row>
    <row r="79" spans="1:4" x14ac:dyDescent="0.25">
      <c r="A79" s="28" t="s">
        <v>189</v>
      </c>
      <c r="B79" s="28"/>
      <c r="C79" s="28" t="s">
        <v>109</v>
      </c>
      <c r="D79" s="165"/>
    </row>
    <row r="80" spans="1:4" x14ac:dyDescent="0.25">
      <c r="A80" s="28" t="s">
        <v>190</v>
      </c>
      <c r="B80" s="28"/>
      <c r="C80" s="28" t="s">
        <v>109</v>
      </c>
      <c r="D80" s="165"/>
    </row>
    <row r="81" spans="1:4" x14ac:dyDescent="0.25">
      <c r="A81" s="28" t="s">
        <v>191</v>
      </c>
      <c r="B81" s="28"/>
      <c r="C81" s="28" t="s">
        <v>109</v>
      </c>
      <c r="D81" s="165"/>
    </row>
    <row r="82" spans="1:4" x14ac:dyDescent="0.25">
      <c r="A82" s="28" t="s">
        <v>192</v>
      </c>
      <c r="B82" s="28"/>
      <c r="C82" s="28" t="s">
        <v>109</v>
      </c>
      <c r="D82" s="165"/>
    </row>
    <row r="83" spans="1:4" x14ac:dyDescent="0.25">
      <c r="A83" s="28" t="s">
        <v>193</v>
      </c>
      <c r="B83" s="28"/>
      <c r="C83" s="42" t="s">
        <v>109</v>
      </c>
      <c r="D83" s="158"/>
    </row>
    <row r="84" spans="1:4" ht="60" x14ac:dyDescent="0.25">
      <c r="A84" s="28" t="s">
        <v>194</v>
      </c>
      <c r="B84" s="28" t="s">
        <v>109</v>
      </c>
      <c r="C84" s="28"/>
      <c r="D84" s="28" t="s">
        <v>195</v>
      </c>
    </row>
    <row r="85" spans="1:4" x14ac:dyDescent="0.25">
      <c r="A85" s="28" t="s">
        <v>196</v>
      </c>
      <c r="B85" s="166" t="s">
        <v>162</v>
      </c>
      <c r="C85" s="167"/>
      <c r="D85" s="168"/>
    </row>
  </sheetData>
  <mergeCells count="17">
    <mergeCell ref="B57:D57"/>
    <mergeCell ref="B63:D63"/>
    <mergeCell ref="B71:D71"/>
    <mergeCell ref="D78:D83"/>
    <mergeCell ref="B85:D85"/>
    <mergeCell ref="B54:D54"/>
    <mergeCell ref="A2:D2"/>
    <mergeCell ref="A5:D5"/>
    <mergeCell ref="B9:B10"/>
    <mergeCell ref="C9:C10"/>
    <mergeCell ref="D9:D10"/>
    <mergeCell ref="B11:D17"/>
    <mergeCell ref="B19:D29"/>
    <mergeCell ref="B31:D32"/>
    <mergeCell ref="B40:D41"/>
    <mergeCell ref="B44:D45"/>
    <mergeCell ref="B50:D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B14"/>
  <sheetViews>
    <sheetView workbookViewId="0">
      <selection activeCell="D17" sqref="D17"/>
    </sheetView>
  </sheetViews>
  <sheetFormatPr baseColWidth="10" defaultRowHeight="15" x14ac:dyDescent="0.25"/>
  <cols>
    <col min="1" max="1" width="15.85546875" customWidth="1"/>
  </cols>
  <sheetData>
    <row r="2" spans="1:2" ht="45" x14ac:dyDescent="0.25">
      <c r="A2" s="7" t="s">
        <v>13</v>
      </c>
      <c r="B2" s="7" t="s">
        <v>26</v>
      </c>
    </row>
    <row r="3" spans="1:2" x14ac:dyDescent="0.25">
      <c r="A3" s="8" t="s">
        <v>15</v>
      </c>
      <c r="B3" s="8" t="s">
        <v>27</v>
      </c>
    </row>
    <row r="4" spans="1:2" x14ac:dyDescent="0.25">
      <c r="A4" s="8" t="s">
        <v>20</v>
      </c>
      <c r="B4" s="8" t="s">
        <v>28</v>
      </c>
    </row>
    <row r="5" spans="1:2" x14ac:dyDescent="0.25">
      <c r="A5" s="8" t="s">
        <v>25</v>
      </c>
      <c r="B5" s="8" t="s">
        <v>29</v>
      </c>
    </row>
    <row r="6" spans="1:2" x14ac:dyDescent="0.25">
      <c r="A6" s="8" t="s">
        <v>14</v>
      </c>
      <c r="B6" s="8" t="s">
        <v>30</v>
      </c>
    </row>
    <row r="7" spans="1:2" x14ac:dyDescent="0.25">
      <c r="A7" s="8" t="s">
        <v>19</v>
      </c>
      <c r="B7" s="8" t="s">
        <v>31</v>
      </c>
    </row>
    <row r="8" spans="1:2" x14ac:dyDescent="0.25">
      <c r="A8" s="8" t="s">
        <v>16</v>
      </c>
      <c r="B8" s="8" t="s">
        <v>32</v>
      </c>
    </row>
    <row r="9" spans="1:2" x14ac:dyDescent="0.25">
      <c r="A9" s="8" t="s">
        <v>23</v>
      </c>
      <c r="B9" s="8" t="s">
        <v>33</v>
      </c>
    </row>
    <row r="10" spans="1:2" x14ac:dyDescent="0.25">
      <c r="A10" s="8" t="s">
        <v>22</v>
      </c>
      <c r="B10" s="8" t="s">
        <v>34</v>
      </c>
    </row>
    <row r="11" spans="1:2" x14ac:dyDescent="0.25">
      <c r="A11" s="8" t="s">
        <v>17</v>
      </c>
      <c r="B11" s="8" t="s">
        <v>35</v>
      </c>
    </row>
    <row r="12" spans="1:2" x14ac:dyDescent="0.25">
      <c r="A12" s="8" t="s">
        <v>21</v>
      </c>
      <c r="B12" s="8" t="s">
        <v>36</v>
      </c>
    </row>
    <row r="13" spans="1:2" x14ac:dyDescent="0.25">
      <c r="A13" s="8" t="s">
        <v>24</v>
      </c>
      <c r="B13" s="8" t="s">
        <v>37</v>
      </c>
    </row>
    <row r="14" spans="1:2" x14ac:dyDescent="0.25">
      <c r="A14" s="8" t="s">
        <v>18</v>
      </c>
      <c r="B14" s="8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Formulaire</vt:lpstr>
      <vt:lpstr>Simulateur CNRACL</vt:lpstr>
      <vt:lpstr>Simulateur IRCANTEC</vt:lpstr>
      <vt:lpstr>Primes</vt:lpstr>
      <vt:lpstr>Données</vt:lpstr>
      <vt:lpstr>Listemois</vt:lpstr>
      <vt:lpstr>Listeorganisationsyndicale</vt:lpstr>
      <vt:lpstr>ListeOS45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Bénédicte DESIDERI</dc:creator>
  <cp:lastModifiedBy>Valérie Bonnin</cp:lastModifiedBy>
  <cp:lastPrinted>2019-03-19T08:08:43Z</cp:lastPrinted>
  <dcterms:created xsi:type="dcterms:W3CDTF">2018-06-26T13:22:04Z</dcterms:created>
  <dcterms:modified xsi:type="dcterms:W3CDTF">2025-02-05T09:24:01Z</dcterms:modified>
</cp:coreProperties>
</file>